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orenzo\Desktop\Testi e letteratura\Letteratura\"/>
    </mc:Choice>
  </mc:AlternateContent>
  <bookViews>
    <workbookView xWindow="0" yWindow="0" windowWidth="2370" windowHeight="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Sheet1!$A$2:$Z$49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24" i="1" l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23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22" i="1"/>
  <c r="V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21" i="1"/>
  <c r="S20" i="1"/>
  <c r="P6" i="1"/>
  <c r="Q6" i="1"/>
  <c r="P7" i="1"/>
  <c r="Q7" i="1"/>
  <c r="P8" i="1"/>
  <c r="Q8" i="1"/>
  <c r="P9" i="1"/>
  <c r="Q9" i="1"/>
  <c r="P10" i="1"/>
  <c r="Q10" i="1"/>
  <c r="P11" i="1"/>
  <c r="Q11" i="1"/>
  <c r="P12" i="1"/>
  <c r="Q12" i="1"/>
  <c r="P13" i="1"/>
  <c r="Q13" i="1"/>
  <c r="P14" i="1"/>
  <c r="Q14" i="1"/>
  <c r="P15" i="1"/>
  <c r="Q15" i="1"/>
  <c r="P5" i="1"/>
  <c r="Q5" i="1"/>
  <c r="P4" i="1"/>
  <c r="Q4" i="1"/>
  <c r="D17" i="1"/>
  <c r="E17" i="1"/>
  <c r="F17" i="1"/>
  <c r="G17" i="1"/>
  <c r="D16" i="1"/>
  <c r="E16" i="1"/>
  <c r="F16" i="1"/>
  <c r="G16" i="1"/>
  <c r="D15" i="1"/>
  <c r="E15" i="1"/>
  <c r="F15" i="1"/>
  <c r="G15" i="1"/>
  <c r="D14" i="1"/>
  <c r="E14" i="1"/>
  <c r="F14" i="1"/>
  <c r="G14" i="1"/>
  <c r="D13" i="1"/>
  <c r="E13" i="1"/>
  <c r="F13" i="1"/>
  <c r="G13" i="1"/>
  <c r="D12" i="1"/>
  <c r="E12" i="1"/>
  <c r="F12" i="1"/>
  <c r="G12" i="1"/>
  <c r="D11" i="1"/>
  <c r="E11" i="1"/>
  <c r="F11" i="1"/>
  <c r="G11" i="1"/>
  <c r="D9" i="1"/>
  <c r="E9" i="1"/>
  <c r="F9" i="1"/>
  <c r="G9" i="1"/>
  <c r="D8" i="1"/>
  <c r="E8" i="1"/>
  <c r="F8" i="1"/>
  <c r="G8" i="1"/>
  <c r="D7" i="1"/>
  <c r="E7" i="1"/>
  <c r="F7" i="1"/>
  <c r="G7" i="1"/>
  <c r="D5" i="1"/>
  <c r="E5" i="1"/>
  <c r="F5" i="1"/>
  <c r="G5" i="1"/>
  <c r="D19" i="1"/>
  <c r="F19" i="1"/>
  <c r="D20" i="1"/>
  <c r="F20" i="1"/>
  <c r="D21" i="1"/>
  <c r="F21" i="1"/>
  <c r="D22" i="1"/>
  <c r="F22" i="1"/>
  <c r="D23" i="1"/>
  <c r="F23" i="1"/>
  <c r="D24" i="1"/>
  <c r="F24" i="1"/>
  <c r="D25" i="1"/>
  <c r="F25" i="1"/>
  <c r="D26" i="1"/>
  <c r="F26" i="1"/>
  <c r="D27" i="1"/>
  <c r="F27" i="1"/>
  <c r="D28" i="1"/>
  <c r="F28" i="1"/>
  <c r="D29" i="1"/>
  <c r="F29" i="1"/>
  <c r="D30" i="1"/>
  <c r="F30" i="1"/>
  <c r="D31" i="1"/>
  <c r="F31" i="1"/>
  <c r="D32" i="1"/>
  <c r="F32" i="1"/>
  <c r="D33" i="1"/>
  <c r="F33" i="1"/>
  <c r="E20" i="1"/>
  <c r="G20" i="1"/>
  <c r="E21" i="1"/>
  <c r="G21" i="1"/>
  <c r="E22" i="1"/>
  <c r="G22" i="1"/>
  <c r="E23" i="1"/>
  <c r="G23" i="1"/>
  <c r="E24" i="1"/>
  <c r="G24" i="1"/>
  <c r="E25" i="1"/>
  <c r="G25" i="1"/>
  <c r="E26" i="1"/>
  <c r="G26" i="1"/>
  <c r="E27" i="1"/>
  <c r="G27" i="1"/>
  <c r="E28" i="1"/>
  <c r="G28" i="1"/>
  <c r="E29" i="1"/>
  <c r="G29" i="1"/>
  <c r="E30" i="1"/>
  <c r="G30" i="1"/>
  <c r="E31" i="1"/>
  <c r="G31" i="1"/>
  <c r="E32" i="1"/>
  <c r="G32" i="1"/>
  <c r="E33" i="1"/>
  <c r="G33" i="1"/>
  <c r="E19" i="1"/>
  <c r="G19" i="1"/>
  <c r="E6" i="1"/>
</calcChain>
</file>

<file path=xl/sharedStrings.xml><?xml version="1.0" encoding="utf-8"?>
<sst xmlns="http://schemas.openxmlformats.org/spreadsheetml/2006/main" count="311" uniqueCount="160">
  <si>
    <t>f</t>
  </si>
  <si>
    <t>2f</t>
  </si>
  <si>
    <t>3f</t>
  </si>
  <si>
    <t>4f</t>
  </si>
  <si>
    <t>5f</t>
  </si>
  <si>
    <t>6f</t>
  </si>
  <si>
    <t>7f</t>
  </si>
  <si>
    <t>8f</t>
  </si>
  <si>
    <t>9f</t>
  </si>
  <si>
    <t>10f</t>
  </si>
  <si>
    <t>11f</t>
  </si>
  <si>
    <t>12f</t>
  </si>
  <si>
    <t>13f</t>
  </si>
  <si>
    <t>14f</t>
  </si>
  <si>
    <t>15f</t>
  </si>
  <si>
    <t>16f</t>
  </si>
  <si>
    <t>17f</t>
  </si>
  <si>
    <t>18f</t>
  </si>
  <si>
    <t>19f</t>
  </si>
  <si>
    <t>20f</t>
  </si>
  <si>
    <t>21f</t>
  </si>
  <si>
    <t>22f</t>
  </si>
  <si>
    <t>23f</t>
  </si>
  <si>
    <t>24f</t>
  </si>
  <si>
    <t>25f</t>
  </si>
  <si>
    <t>I</t>
  </si>
  <si>
    <t>V</t>
  </si>
  <si>
    <t>26f</t>
  </si>
  <si>
    <t>27f</t>
  </si>
  <si>
    <t>28f</t>
  </si>
  <si>
    <t>29f</t>
  </si>
  <si>
    <t>30f</t>
  </si>
  <si>
    <t>31f</t>
  </si>
  <si>
    <t>32f</t>
  </si>
  <si>
    <t>33f</t>
  </si>
  <si>
    <t>34f</t>
  </si>
  <si>
    <t>35f</t>
  </si>
  <si>
    <t>36f</t>
  </si>
  <si>
    <t>37f</t>
  </si>
  <si>
    <t>38f</t>
  </si>
  <si>
    <t>39f</t>
  </si>
  <si>
    <t>40f</t>
  </si>
  <si>
    <t>41f</t>
  </si>
  <si>
    <t>42f</t>
  </si>
  <si>
    <t>43f</t>
  </si>
  <si>
    <t>44f</t>
  </si>
  <si>
    <t>45f</t>
  </si>
  <si>
    <t>46f</t>
  </si>
  <si>
    <t>47f</t>
  </si>
  <si>
    <t>48f</t>
  </si>
  <si>
    <t>III</t>
  </si>
  <si>
    <t>1st octave</t>
  </si>
  <si>
    <t>2nd octave</t>
  </si>
  <si>
    <t>3rd octave</t>
  </si>
  <si>
    <t>4th octave</t>
  </si>
  <si>
    <t>5th octave</t>
  </si>
  <si>
    <t>bVII</t>
  </si>
  <si>
    <t>deg</t>
  </si>
  <si>
    <t>II</t>
  </si>
  <si>
    <t>VII</t>
  </si>
  <si>
    <t>IV</t>
  </si>
  <si>
    <t>#IV</t>
  </si>
  <si>
    <t>bVI</t>
  </si>
  <si>
    <t>bII</t>
  </si>
  <si>
    <t>bIII</t>
  </si>
  <si>
    <t>VI</t>
  </si>
  <si>
    <t>k^n</t>
  </si>
  <si>
    <t>n</t>
  </si>
  <si>
    <t>nd</t>
  </si>
  <si>
    <r>
      <t>Correction
(</t>
    </r>
    <r>
      <rPr>
        <i/>
        <sz val="12"/>
        <rFont val="Constantia"/>
        <family val="1"/>
      </rPr>
      <t>cents</t>
    </r>
    <r>
      <rPr>
        <sz val="12"/>
        <rFont val="Constantia"/>
        <family val="1"/>
      </rPr>
      <t>) wiki</t>
    </r>
  </si>
  <si>
    <r>
      <t xml:space="preserve">Natural
frequency </t>
    </r>
    <r>
      <rPr>
        <b/>
        <i/>
        <sz val="12"/>
        <rFont val="Constantia"/>
        <family val="1"/>
      </rPr>
      <t>(Hz)</t>
    </r>
  </si>
  <si>
    <r>
      <t>Tempered
frequency (</t>
    </r>
    <r>
      <rPr>
        <b/>
        <i/>
        <sz val="12"/>
        <rFont val="Constantia"/>
        <family val="1"/>
      </rPr>
      <t>Hz)</t>
    </r>
  </si>
  <si>
    <t>Overtone
series</t>
  </si>
  <si>
    <t>1st
occurrence</t>
  </si>
  <si>
    <r>
      <t xml:space="preserve">Correction
</t>
    </r>
    <r>
      <rPr>
        <b/>
        <sz val="12"/>
        <rFont val="Constantia"/>
        <family val="1"/>
      </rPr>
      <t>(</t>
    </r>
    <r>
      <rPr>
        <i/>
        <sz val="12"/>
        <rFont val="Constantia"/>
        <family val="1"/>
      </rPr>
      <t>cents</t>
    </r>
    <r>
      <rPr>
        <b/>
        <sz val="12"/>
        <rFont val="Constantia"/>
        <family val="1"/>
      </rPr>
      <t>)</t>
    </r>
  </si>
  <si>
    <t>C</t>
  </si>
  <si>
    <t>G</t>
  </si>
  <si>
    <t>E</t>
  </si>
  <si>
    <t>D</t>
  </si>
  <si>
    <t>F#</t>
  </si>
  <si>
    <t>G#</t>
  </si>
  <si>
    <t>B</t>
  </si>
  <si>
    <t>C#</t>
  </si>
  <si>
    <t>F</t>
  </si>
  <si>
    <t>A</t>
  </si>
  <si>
    <t>0st octave</t>
  </si>
  <si>
    <t>D#</t>
  </si>
  <si>
    <t>Notes</t>
  </si>
  <si>
    <t>df (Hz)</t>
  </si>
  <si>
    <r>
      <t>hs_</t>
    </r>
    <r>
      <rPr>
        <b/>
        <i/>
        <sz val="12"/>
        <rFont val="Constantia"/>
        <family val="1"/>
      </rPr>
      <t>df (Hz)</t>
    </r>
  </si>
  <si>
    <t>Octaves</t>
  </si>
  <si>
    <t>49f</t>
  </si>
  <si>
    <t>50f</t>
  </si>
  <si>
    <t>51f</t>
  </si>
  <si>
    <t>52f</t>
  </si>
  <si>
    <t>53f</t>
  </si>
  <si>
    <t>54f</t>
  </si>
  <si>
    <t>55f</t>
  </si>
  <si>
    <t>56f</t>
  </si>
  <si>
    <t>57f</t>
  </si>
  <si>
    <t>58f</t>
  </si>
  <si>
    <t>59f</t>
  </si>
  <si>
    <t>60f</t>
  </si>
  <si>
    <t>61f</t>
  </si>
  <si>
    <t>62f</t>
  </si>
  <si>
    <t>63f</t>
  </si>
  <si>
    <t>A#</t>
  </si>
  <si>
    <t>L1</t>
  </si>
  <si>
    <t>L0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</si>
  <si>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</si>
  <si>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</si>
  <si>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</si>
  <si>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</si>
  <si>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</si>
  <si>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</si>
  <si>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</si>
  <si>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</si>
  <si>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</si>
  <si>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</si>
  <si>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</si>
  <si>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capo</t>
  </si>
  <si>
    <t>Fret</t>
  </si>
  <si>
    <t>String
length</t>
  </si>
  <si>
    <t>Fret
length (abs)</t>
  </si>
  <si>
    <t>1st</t>
  </si>
  <si>
    <t>Harm</t>
  </si>
  <si>
    <t>Deg</t>
  </si>
  <si>
    <t>5th</t>
  </si>
  <si>
    <t>6th</t>
  </si>
  <si>
    <t>7th</t>
  </si>
  <si>
    <t>9th</t>
  </si>
  <si>
    <t>11th</t>
  </si>
  <si>
    <t>12th</t>
  </si>
  <si>
    <t>4th-</t>
  </si>
  <si>
    <t>HALF WAVELENGTHS</t>
  </si>
  <si>
    <t>2nd+</t>
  </si>
  <si>
    <t>WAVELENGTHS</t>
  </si>
  <si>
    <t>5</t>
  </si>
  <si>
    <t>3 HALF WAVELENGTHS</t>
  </si>
  <si>
    <t>4 HALF WAVELENGTHS</t>
  </si>
  <si>
    <t>9</t>
  </si>
  <si>
    <t>5 HALF WAVELENGTHS</t>
  </si>
  <si>
    <t>1</t>
  </si>
  <si>
    <t>4</t>
  </si>
  <si>
    <t>3</t>
  </si>
  <si>
    <t>7</t>
  </si>
  <si>
    <t>10th-</t>
  </si>
  <si>
    <t>11</t>
  </si>
  <si>
    <t>8th-</t>
  </si>
  <si>
    <t>18</t>
  </si>
  <si>
    <t>10</t>
  </si>
  <si>
    <t>Bb</t>
  </si>
  <si>
    <t>Eb</t>
  </si>
  <si>
    <t>Gb</t>
  </si>
  <si>
    <t>C#/Db</t>
  </si>
  <si>
    <t>D#/Eb</t>
  </si>
  <si>
    <t>Ab</t>
  </si>
  <si>
    <t>Db</t>
  </si>
  <si>
    <t>6</t>
  </si>
  <si>
    <t>3rd+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</si>
</sst>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8" x14ac:knownFonts="1">
    <font>
      <sz val="10"/>
      <name val="Arial"/>
    </font>
    <font>
      <sz val="8"/>
      <name val="Arial"/>
    </font>
    <font>
      <sz val="12"/>
      <name val="Constantia"/>
      <family val="1"/>
    </font>
    <font>
      <b/>
      <sz val="12"/>
      <name val="Italic"/>
    </font>
    <font>
      <b/>
      <sz val="12"/>
      <name val="Constantia"/>
      <family val="1"/>
    </font>
    <font>
      <b/>
      <i/>
      <sz val="12"/>
      <name val="Constantia"/>
      <family val="1"/>
    </font>
    <font>
      <i/>
      <sz val="12"/>
      <name val="Constantia"/>
      <family val="1"/>
    </font>
    <font>
      <sz val="20"/>
      <name val="Constantia"/>
      <family val="1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2" fontId="2" fillId="4" borderId="3" xfId="0" applyNumberFormat="1" applyFont="1" applyFill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" fontId="2" fillId="6" borderId="6" xfId="0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1" fontId="2" fillId="6" borderId="9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2" fontId="2" fillId="4" borderId="12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abSelected="1" workbookViewId="0">
      <selection activeCell="U7" sqref="U7"/>
    </sheetView>
  </sheetViews>
  <sheetFormatPr defaultColWidth="9.140625" defaultRowHeight="19.5" x14ac:dyDescent="0.2"/>
  <cols>
    <col min="1" max="1" width="11.42578125" style="38" bestFit="1" customWidth="1"/>
    <col min="2" max="2" width="6" style="29" bestFit="1" customWidth="1"/>
    <col min="3" max="3" width="12.42578125" style="1" bestFit="1" customWidth="1"/>
    <col min="4" max="4" width="12.7109375" style="64" bestFit="1" customWidth="1"/>
    <col min="5" max="5" width="9.7109375" style="18" bestFit="1" customWidth="1"/>
    <col min="6" max="6" width="12.85546875" style="18" bestFit="1" customWidth="1"/>
    <col min="7" max="7" width="12.140625" style="14" bestFit="1" customWidth="1"/>
    <col min="8" max="8" width="12" style="1" hidden="1" customWidth="1"/>
    <col min="9" max="9" width="12.140625" style="24" bestFit="1" customWidth="1"/>
    <col min="10" max="10" width="7.140625" style="60" bestFit="1" customWidth="1"/>
    <col min="11" max="11" width="12.140625" style="24" bestFit="1" customWidth="1"/>
    <col min="12" max="12" width="15.7109375" style="1" bestFit="1" customWidth="1"/>
    <col min="13" max="13" width="4.7109375" style="1" bestFit="1" customWidth="1"/>
    <col min="14" max="14" width="9.140625" style="1"/>
    <col min="15" max="15" width="4.7109375" style="1" bestFit="1" customWidth="1"/>
    <col min="16" max="30" width="8.7109375" style="1" customWidth="1"/>
    <col min="31" max="16384" width="9.140625" style="1"/>
  </cols>
  <sheetData>
    <row r="1" spans="1:26" ht="20.25" thickBot="1" x14ac:dyDescent="0.25">
      <c r="E1" s="63"/>
      <c r="F1" s="63"/>
    </row>
    <row r="2" spans="1:26" ht="50.25" customHeight="1" thickBot="1" x14ac:dyDescent="0.25">
      <c r="A2" s="52" t="s">
        <v>72</v>
      </c>
      <c r="B2" s="53" t="s">
        <v>57</v>
      </c>
      <c r="C2" s="54" t="s">
        <v>70</v>
      </c>
      <c r="D2" s="65" t="s">
        <v>71</v>
      </c>
      <c r="E2" s="55" t="s">
        <v>88</v>
      </c>
      <c r="F2" s="56" t="s">
        <v>89</v>
      </c>
      <c r="G2" s="57" t="s">
        <v>74</v>
      </c>
      <c r="H2" s="58" t="s">
        <v>69</v>
      </c>
      <c r="I2" s="59" t="s">
        <v>73</v>
      </c>
      <c r="J2" s="5" t="s">
        <v>87</v>
      </c>
      <c r="K2" s="10" t="s">
        <v>90</v>
      </c>
      <c r="L2" s="61" t="s">
        <v>66</v>
      </c>
      <c r="M2" s="6" t="s">
        <v>67</v>
      </c>
      <c r="P2" s="72" t="s">
        <v>122</v>
      </c>
      <c r="Q2" s="72" t="s">
        <v>123</v>
      </c>
      <c r="R2" s="73" t="s">
        <v>125</v>
      </c>
      <c r="S2" s="73" t="s">
        <v>121</v>
      </c>
      <c r="T2" s="77" t="s">
        <v>126</v>
      </c>
      <c r="U2" s="79" t="s">
        <v>77</v>
      </c>
      <c r="V2" s="80" t="s">
        <v>84</v>
      </c>
      <c r="W2" s="80" t="s">
        <v>78</v>
      </c>
      <c r="X2" s="80" t="s">
        <v>76</v>
      </c>
      <c r="Y2" s="80" t="s">
        <v>81</v>
      </c>
      <c r="Z2" s="81" t="s">
        <v>77</v>
      </c>
    </row>
    <row r="3" spans="1:26" ht="20.25" thickBot="1" x14ac:dyDescent="0.25">
      <c r="A3" s="46" t="s">
        <v>0</v>
      </c>
      <c r="B3" s="47" t="s">
        <v>25</v>
      </c>
      <c r="C3" s="48">
        <v>27.5</v>
      </c>
      <c r="D3" s="49">
        <v>27.5</v>
      </c>
      <c r="E3" s="50"/>
      <c r="F3" s="50"/>
      <c r="G3" s="51"/>
      <c r="H3" s="25">
        <v>0</v>
      </c>
      <c r="I3" s="25" t="s">
        <v>25</v>
      </c>
      <c r="J3" s="48" t="s">
        <v>84</v>
      </c>
      <c r="K3" s="25" t="s">
        <v>85</v>
      </c>
      <c r="L3" s="62">
        <v>1.059463</v>
      </c>
      <c r="M3" s="6">
        <v>1</v>
      </c>
      <c r="O3" s="73" t="s">
        <v>108</v>
      </c>
      <c r="P3" s="74">
        <v>1</v>
      </c>
      <c r="Q3" s="74">
        <v>0</v>
      </c>
      <c r="R3" s="76" t="s">
        <v>142</v>
      </c>
      <c r="S3" s="2" t="s">
        <v>120</v>
      </c>
      <c r="T3" s="78" t="s">
        <v>25</v>
      </c>
      <c r="U3" s="82" t="s">
        <v>77</v>
      </c>
      <c r="V3" s="2" t="s">
        <v>84</v>
      </c>
      <c r="W3" s="2" t="s">
        <v>78</v>
      </c>
      <c r="X3" s="2" t="s">
        <v>76</v>
      </c>
      <c r="Y3" s="2" t="s">
        <v>81</v>
      </c>
      <c r="Z3" s="83" t="s">
        <v>77</v>
      </c>
    </row>
    <row r="4" spans="1:26" x14ac:dyDescent="0.2">
      <c r="A4" s="37" t="s">
        <v>1</v>
      </c>
      <c r="B4" s="28" t="s">
        <v>25</v>
      </c>
      <c r="C4" s="4">
        <v>55</v>
      </c>
      <c r="D4" s="8">
        <v>55</v>
      </c>
      <c r="E4" s="16"/>
      <c r="F4" s="16"/>
      <c r="G4" s="21"/>
      <c r="H4" s="11">
        <v>0</v>
      </c>
      <c r="J4" s="60" t="s">
        <v>84</v>
      </c>
      <c r="L4" s="62">
        <v>1.1224618483690001</v>
      </c>
      <c r="M4" s="6">
        <v>2</v>
      </c>
      <c r="O4" s="73" t="s">
        <v>107</v>
      </c>
      <c r="P4" s="74">
        <f>P3/L3</f>
        <v>0.94387439674627616</v>
      </c>
      <c r="Q4" s="74">
        <f>1-P4</f>
        <v>5.6125603253723844E-2</v>
      </c>
      <c r="R4" s="76" t="s">
        <v>149</v>
      </c>
      <c r="S4" s="2" t="s">
        <v>124</v>
      </c>
      <c r="T4" s="78" t="s">
        <v>58</v>
      </c>
      <c r="U4" s="82" t="s">
        <v>79</v>
      </c>
      <c r="V4" s="2" t="s">
        <v>81</v>
      </c>
      <c r="W4" s="2" t="s">
        <v>77</v>
      </c>
      <c r="X4" s="2" t="s">
        <v>84</v>
      </c>
      <c r="Y4" s="2" t="s">
        <v>154</v>
      </c>
      <c r="Z4" s="83" t="s">
        <v>153</v>
      </c>
    </row>
    <row r="5" spans="1:26" ht="20.25" thickBot="1" x14ac:dyDescent="0.25">
      <c r="A5" s="36" t="s">
        <v>2</v>
      </c>
      <c r="B5" s="27" t="s">
        <v>26</v>
      </c>
      <c r="C5" s="5">
        <v>82.5</v>
      </c>
      <c r="D5" s="7">
        <f>C4*L9</f>
        <v>82.406837852216128</v>
      </c>
      <c r="E5" s="15">
        <f t="shared" ref="E5:E33" si="0">C5-D5</f>
        <v>9.3162147783871774E-2</v>
      </c>
      <c r="F5" s="15">
        <f>L9*C4-L8*C4</f>
        <v>4.6251334866874458</v>
      </c>
      <c r="G5" s="26">
        <f>E5/F5*100</f>
        <v>2.0142585733367704</v>
      </c>
      <c r="H5" s="10">
        <v>2</v>
      </c>
      <c r="I5" s="25" t="s">
        <v>26</v>
      </c>
      <c r="J5" s="48" t="s">
        <v>77</v>
      </c>
      <c r="K5" s="25" t="s">
        <v>51</v>
      </c>
      <c r="L5" s="62">
        <v>1.189206797258566</v>
      </c>
      <c r="M5" s="6">
        <v>3</v>
      </c>
      <c r="O5" s="73" t="s">
        <v>109</v>
      </c>
      <c r="P5" s="74">
        <f>P3/L4</f>
        <v>0.89089887683314672</v>
      </c>
      <c r="Q5" s="74">
        <f>1-P5</f>
        <v>0.10910112316685328</v>
      </c>
      <c r="R5" s="76" t="s">
        <v>140</v>
      </c>
      <c r="S5" s="2" t="s">
        <v>135</v>
      </c>
      <c r="T5" s="78" t="s">
        <v>58</v>
      </c>
      <c r="U5" s="82" t="s">
        <v>79</v>
      </c>
      <c r="V5" s="2" t="s">
        <v>81</v>
      </c>
      <c r="W5" s="2" t="s">
        <v>77</v>
      </c>
      <c r="X5" s="2" t="s">
        <v>84</v>
      </c>
      <c r="Y5" s="2" t="s">
        <v>154</v>
      </c>
      <c r="Z5" s="83" t="s">
        <v>153</v>
      </c>
    </row>
    <row r="6" spans="1:26" x14ac:dyDescent="0.2">
      <c r="A6" s="37" t="s">
        <v>3</v>
      </c>
      <c r="B6" s="28" t="s">
        <v>25</v>
      </c>
      <c r="C6" s="4">
        <v>110</v>
      </c>
      <c r="D6" s="8">
        <v>110</v>
      </c>
      <c r="E6" s="16">
        <f t="shared" si="0"/>
        <v>0</v>
      </c>
      <c r="F6" s="16" t="s">
        <v>68</v>
      </c>
      <c r="G6" s="21"/>
      <c r="H6" s="11">
        <v>0</v>
      </c>
      <c r="J6" s="60" t="s">
        <v>84</v>
      </c>
      <c r="L6" s="62">
        <v>1.2599206010439521</v>
      </c>
      <c r="M6" s="6">
        <v>4</v>
      </c>
      <c r="O6" s="73" t="s">
        <v>110</v>
      </c>
      <c r="P6" s="74">
        <f t="shared" ref="P6:P15" si="1">1/L5</f>
        <v>0.84089663993282127</v>
      </c>
      <c r="Q6" s="74">
        <f t="shared" ref="Q6:Q15" si="2">1-P6</f>
        <v>0.15910336006717873</v>
      </c>
      <c r="R6" s="76" t="s">
        <v>158</v>
      </c>
      <c r="S6" s="2" t="s">
        <v>159</v>
      </c>
      <c r="T6" s="78" t="s">
        <v>26</v>
      </c>
      <c r="U6" s="82" t="s">
        <v>81</v>
      </c>
      <c r="V6" s="2" t="s">
        <v>77</v>
      </c>
      <c r="W6" s="2" t="s">
        <v>84</v>
      </c>
      <c r="X6" s="2" t="s">
        <v>78</v>
      </c>
      <c r="Y6" s="2" t="s">
        <v>79</v>
      </c>
      <c r="Z6" s="83" t="s">
        <v>81</v>
      </c>
    </row>
    <row r="7" spans="1:26" x14ac:dyDescent="0.2">
      <c r="A7" s="35" t="s">
        <v>4</v>
      </c>
      <c r="B7" s="3" t="s">
        <v>50</v>
      </c>
      <c r="C7" s="2">
        <v>137.5</v>
      </c>
      <c r="D7" s="9">
        <f>C6*L6</f>
        <v>138.59126611483472</v>
      </c>
      <c r="E7" s="17">
        <f t="shared" si="0"/>
        <v>-1.091266114834724</v>
      </c>
      <c r="F7" s="17">
        <f>(L6-L5)*C6</f>
        <v>7.7785184163924654</v>
      </c>
      <c r="G7" s="22">
        <f>E7/F7*100</f>
        <v>-14.029228400809435</v>
      </c>
      <c r="H7" s="12">
        <v>-14</v>
      </c>
      <c r="I7" s="24" t="s">
        <v>50</v>
      </c>
      <c r="J7" s="60" t="s">
        <v>82</v>
      </c>
      <c r="L7" s="62">
        <v>1.3348392597438288</v>
      </c>
      <c r="M7" s="6">
        <v>5</v>
      </c>
      <c r="O7" s="73" t="s">
        <v>111</v>
      </c>
      <c r="P7" s="74">
        <f t="shared" si="1"/>
        <v>0.79370080874256232</v>
      </c>
      <c r="Q7" s="74">
        <f t="shared" si="2"/>
        <v>0.20629919125743768</v>
      </c>
      <c r="R7" s="76" t="s">
        <v>137</v>
      </c>
      <c r="S7" s="2" t="s">
        <v>133</v>
      </c>
      <c r="T7" s="78" t="s">
        <v>50</v>
      </c>
      <c r="U7" s="82" t="s">
        <v>156</v>
      </c>
      <c r="V7" s="2" t="s">
        <v>154</v>
      </c>
      <c r="W7" s="2" t="s">
        <v>153</v>
      </c>
      <c r="X7" s="2" t="s">
        <v>81</v>
      </c>
      <c r="Y7" s="2" t="s">
        <v>152</v>
      </c>
      <c r="Z7" s="83" t="s">
        <v>156</v>
      </c>
    </row>
    <row r="8" spans="1:26" x14ac:dyDescent="0.2">
      <c r="A8" s="35" t="s">
        <v>5</v>
      </c>
      <c r="B8" s="3" t="s">
        <v>26</v>
      </c>
      <c r="C8" s="2">
        <v>165</v>
      </c>
      <c r="D8" s="9">
        <f>C6*L9</f>
        <v>164.81367570443226</v>
      </c>
      <c r="E8" s="17">
        <f t="shared" si="0"/>
        <v>0.18632429556774355</v>
      </c>
      <c r="F8" s="17">
        <f>(L9-L8)*C6</f>
        <v>9.2502669733748846</v>
      </c>
      <c r="G8" s="22">
        <f>E8/F8*100</f>
        <v>2.0142585733367717</v>
      </c>
      <c r="H8" s="12">
        <v>2</v>
      </c>
      <c r="J8" s="60" t="s">
        <v>77</v>
      </c>
      <c r="L8" s="62">
        <v>1.414212806645976</v>
      </c>
      <c r="M8" s="6">
        <v>6</v>
      </c>
      <c r="O8" s="73" t="s">
        <v>112</v>
      </c>
      <c r="P8" s="74">
        <f t="shared" si="1"/>
        <v>0.74915387204891748</v>
      </c>
      <c r="Q8" s="74">
        <f t="shared" si="2"/>
        <v>0.25084612795108252</v>
      </c>
      <c r="R8" s="76" t="s">
        <v>143</v>
      </c>
      <c r="S8" s="2" t="s">
        <v>127</v>
      </c>
      <c r="T8" s="78" t="s">
        <v>25</v>
      </c>
      <c r="U8" s="82" t="s">
        <v>77</v>
      </c>
      <c r="V8" s="2" t="s">
        <v>84</v>
      </c>
      <c r="W8" s="2" t="s">
        <v>78</v>
      </c>
      <c r="X8" s="2" t="s">
        <v>76</v>
      </c>
      <c r="Y8" s="2" t="s">
        <v>81</v>
      </c>
      <c r="Z8" s="83" t="s">
        <v>77</v>
      </c>
    </row>
    <row r="9" spans="1:26" ht="20.25" thickBot="1" x14ac:dyDescent="0.25">
      <c r="A9" s="36" t="s">
        <v>6</v>
      </c>
      <c r="B9" s="27" t="s">
        <v>56</v>
      </c>
      <c r="C9" s="5">
        <v>192.5</v>
      </c>
      <c r="D9" s="7">
        <f>C6*L12</f>
        <v>195.99754342887977</v>
      </c>
      <c r="E9" s="15">
        <f t="shared" si="0"/>
        <v>-3.4975434288797658</v>
      </c>
      <c r="F9" s="15">
        <f>(L12-L11)*C6</f>
        <v>11.000480361193837</v>
      </c>
      <c r="G9" s="26">
        <f>E9/F9*100</f>
        <v>-31.79446091479765</v>
      </c>
      <c r="H9" s="10">
        <v>-31</v>
      </c>
      <c r="I9" s="25" t="s">
        <v>56</v>
      </c>
      <c r="J9" s="48" t="s">
        <v>76</v>
      </c>
      <c r="K9" s="25" t="s">
        <v>52</v>
      </c>
      <c r="L9" s="62">
        <v>1.4983061427675659</v>
      </c>
      <c r="M9" s="6">
        <v>7</v>
      </c>
      <c r="O9" s="73" t="s">
        <v>113</v>
      </c>
      <c r="P9" s="74">
        <f t="shared" si="1"/>
        <v>0.70710715905030896</v>
      </c>
      <c r="Q9" s="74">
        <f t="shared" si="2"/>
        <v>0.29289284094969104</v>
      </c>
      <c r="R9" s="76"/>
      <c r="S9" s="2" t="s">
        <v>128</v>
      </c>
      <c r="T9" s="78"/>
      <c r="U9" s="82"/>
      <c r="V9" s="2"/>
      <c r="W9" s="2"/>
      <c r="X9" s="2"/>
      <c r="Y9" s="2"/>
      <c r="Z9" s="83"/>
    </row>
    <row r="10" spans="1:26" x14ac:dyDescent="0.2">
      <c r="A10" s="37" t="s">
        <v>7</v>
      </c>
      <c r="B10" s="28" t="s">
        <v>25</v>
      </c>
      <c r="C10" s="4">
        <v>220</v>
      </c>
      <c r="D10" s="8">
        <v>220</v>
      </c>
      <c r="E10" s="16"/>
      <c r="F10" s="16"/>
      <c r="G10" s="21"/>
      <c r="H10" s="11">
        <v>0</v>
      </c>
      <c r="J10" s="60" t="s">
        <v>84</v>
      </c>
      <c r="L10" s="62">
        <v>1.5873999209349534</v>
      </c>
      <c r="M10" s="6">
        <v>8</v>
      </c>
      <c r="O10" s="73" t="s">
        <v>114</v>
      </c>
      <c r="P10" s="74">
        <f t="shared" si="1"/>
        <v>0.66742034318358345</v>
      </c>
      <c r="Q10" s="74">
        <f t="shared" si="2"/>
        <v>0.33257965681641655</v>
      </c>
      <c r="R10" s="76" t="s">
        <v>144</v>
      </c>
      <c r="S10" s="2" t="s">
        <v>129</v>
      </c>
      <c r="T10" s="78" t="s">
        <v>26</v>
      </c>
      <c r="U10" s="82" t="s">
        <v>81</v>
      </c>
      <c r="V10" s="2" t="s">
        <v>77</v>
      </c>
      <c r="W10" s="2" t="s">
        <v>84</v>
      </c>
      <c r="X10" s="2" t="s">
        <v>78</v>
      </c>
      <c r="Y10" s="2" t="s">
        <v>79</v>
      </c>
      <c r="Z10" s="83" t="s">
        <v>81</v>
      </c>
    </row>
    <row r="11" spans="1:26" x14ac:dyDescent="0.2">
      <c r="A11" s="35" t="s">
        <v>8</v>
      </c>
      <c r="B11" s="3" t="s">
        <v>58</v>
      </c>
      <c r="C11" s="2">
        <v>247.5</v>
      </c>
      <c r="D11" s="9">
        <f>C10*L4</f>
        <v>246.94160664118002</v>
      </c>
      <c r="E11" s="17">
        <f t="shared" si="0"/>
        <v>0.55839335881998409</v>
      </c>
      <c r="F11" s="17">
        <f>(L6-L5)*C10</f>
        <v>15.557036832784931</v>
      </c>
      <c r="G11" s="22">
        <f t="shared" ref="G11:G17" si="3">E11/F11*100</f>
        <v>3.5893297986106507</v>
      </c>
      <c r="H11" s="12">
        <v>4</v>
      </c>
      <c r="I11" s="24" t="s">
        <v>58</v>
      </c>
      <c r="J11" s="60" t="s">
        <v>81</v>
      </c>
      <c r="L11" s="62">
        <v>1.6817914824335085</v>
      </c>
      <c r="M11" s="6">
        <v>9</v>
      </c>
      <c r="O11" s="73" t="s">
        <v>115</v>
      </c>
      <c r="P11" s="74">
        <f t="shared" si="1"/>
        <v>0.6299609737985975</v>
      </c>
      <c r="Q11" s="74">
        <f t="shared" si="2"/>
        <v>0.3700390262014025</v>
      </c>
      <c r="R11" s="76" t="s">
        <v>147</v>
      </c>
      <c r="S11" s="2" t="s">
        <v>148</v>
      </c>
      <c r="T11" s="78" t="s">
        <v>61</v>
      </c>
      <c r="U11" s="82" t="s">
        <v>151</v>
      </c>
      <c r="V11" s="2" t="s">
        <v>155</v>
      </c>
      <c r="W11" s="2" t="s">
        <v>156</v>
      </c>
      <c r="X11" s="2" t="s">
        <v>157</v>
      </c>
      <c r="Y11" s="2" t="s">
        <v>83</v>
      </c>
      <c r="Z11" s="83" t="s">
        <v>151</v>
      </c>
    </row>
    <row r="12" spans="1:26" x14ac:dyDescent="0.2">
      <c r="A12" s="35" t="s">
        <v>9</v>
      </c>
      <c r="B12" s="3" t="s">
        <v>50</v>
      </c>
      <c r="C12" s="2">
        <v>275</v>
      </c>
      <c r="D12" s="9">
        <f>C10*L6</f>
        <v>277.18253222966945</v>
      </c>
      <c r="E12" s="17">
        <f t="shared" si="0"/>
        <v>-2.182532229669448</v>
      </c>
      <c r="F12" s="17">
        <f>(L6-L5)*C10</f>
        <v>15.557036832784931</v>
      </c>
      <c r="G12" s="22">
        <f t="shared" si="3"/>
        <v>-14.029228400809435</v>
      </c>
      <c r="H12" s="12">
        <v>-14</v>
      </c>
      <c r="J12" s="60" t="s">
        <v>75</v>
      </c>
      <c r="L12" s="62">
        <v>1.7817958493534525</v>
      </c>
      <c r="M12" s="6">
        <v>10</v>
      </c>
      <c r="O12" s="73" t="s">
        <v>116</v>
      </c>
      <c r="P12" s="74">
        <f t="shared" si="1"/>
        <v>0.59460403411784801</v>
      </c>
      <c r="Q12" s="74">
        <f t="shared" si="2"/>
        <v>0.40539596588215199</v>
      </c>
      <c r="R12" s="76" t="s">
        <v>150</v>
      </c>
      <c r="S12" s="2" t="s">
        <v>130</v>
      </c>
      <c r="T12" s="78" t="s">
        <v>50</v>
      </c>
      <c r="U12" s="82" t="s">
        <v>156</v>
      </c>
      <c r="V12" s="2" t="s">
        <v>154</v>
      </c>
      <c r="W12" s="2" t="s">
        <v>153</v>
      </c>
      <c r="X12" s="2" t="s">
        <v>81</v>
      </c>
      <c r="Y12" s="2" t="s">
        <v>152</v>
      </c>
      <c r="Z12" s="83" t="s">
        <v>156</v>
      </c>
    </row>
    <row r="13" spans="1:26" x14ac:dyDescent="0.2">
      <c r="A13" s="39" t="s">
        <v>10</v>
      </c>
      <c r="B13" s="30" t="s">
        <v>61</v>
      </c>
      <c r="C13" s="31">
        <v>302.5</v>
      </c>
      <c r="D13" s="32">
        <f>C10*L8</f>
        <v>311.12681746211473</v>
      </c>
      <c r="E13" s="33">
        <f t="shared" si="0"/>
        <v>-8.6268174621147296</v>
      </c>
      <c r="F13" s="33">
        <f>(L8-L7)*C10</f>
        <v>17.462180318472399</v>
      </c>
      <c r="G13" s="34">
        <f t="shared" si="3"/>
        <v>-49.402865534430632</v>
      </c>
      <c r="H13" s="13">
        <v>-49</v>
      </c>
      <c r="I13" s="24" t="s">
        <v>61</v>
      </c>
      <c r="J13" s="60" t="s">
        <v>86</v>
      </c>
      <c r="L13" s="62">
        <v>1.8877467759435569</v>
      </c>
      <c r="M13" s="6">
        <v>11</v>
      </c>
      <c r="O13" s="73" t="s">
        <v>117</v>
      </c>
      <c r="P13" s="74">
        <f t="shared" si="1"/>
        <v>0.56123152400588594</v>
      </c>
      <c r="Q13" s="74">
        <f t="shared" si="2"/>
        <v>0.43876847599411406</v>
      </c>
      <c r="R13" s="76" t="s">
        <v>145</v>
      </c>
      <c r="S13" s="2" t="s">
        <v>146</v>
      </c>
      <c r="T13" s="78" t="s">
        <v>56</v>
      </c>
      <c r="U13" s="82" t="s">
        <v>78</v>
      </c>
      <c r="V13" s="2" t="s">
        <v>76</v>
      </c>
      <c r="W13" s="2" t="s">
        <v>75</v>
      </c>
      <c r="X13" s="2" t="s">
        <v>83</v>
      </c>
      <c r="Y13" s="2" t="s">
        <v>84</v>
      </c>
      <c r="Z13" s="83" t="s">
        <v>78</v>
      </c>
    </row>
    <row r="14" spans="1:26" x14ac:dyDescent="0.2">
      <c r="A14" s="35" t="s">
        <v>11</v>
      </c>
      <c r="B14" s="3" t="s">
        <v>26</v>
      </c>
      <c r="C14" s="2">
        <v>330</v>
      </c>
      <c r="D14" s="9">
        <f>C10*L9</f>
        <v>329.62735140886451</v>
      </c>
      <c r="E14" s="17">
        <f t="shared" si="0"/>
        <v>0.3726485911354871</v>
      </c>
      <c r="F14" s="17">
        <f>(L9-L8)*C10</f>
        <v>18.500533946749769</v>
      </c>
      <c r="G14" s="22">
        <f t="shared" si="3"/>
        <v>2.0142585733367717</v>
      </c>
      <c r="H14" s="12">
        <v>2</v>
      </c>
      <c r="J14" s="60" t="s">
        <v>77</v>
      </c>
      <c r="L14" s="62">
        <v>1.9999978624814885</v>
      </c>
      <c r="M14" s="6">
        <v>12</v>
      </c>
      <c r="O14" s="73" t="s">
        <v>118</v>
      </c>
      <c r="P14" s="74">
        <f t="shared" si="1"/>
        <v>0.52973206615604873</v>
      </c>
      <c r="Q14" s="74">
        <f t="shared" si="2"/>
        <v>0.47026793384395127</v>
      </c>
      <c r="R14" s="76"/>
      <c r="S14" s="2" t="s">
        <v>131</v>
      </c>
      <c r="T14" s="78"/>
      <c r="U14" s="82"/>
      <c r="V14" s="2"/>
      <c r="W14" s="2"/>
      <c r="X14" s="2"/>
      <c r="Y14" s="2"/>
      <c r="Z14" s="83"/>
    </row>
    <row r="15" spans="1:26" ht="20.25" thickBot="1" x14ac:dyDescent="0.25">
      <c r="A15" s="35" t="s">
        <v>12</v>
      </c>
      <c r="B15" s="3" t="s">
        <v>62</v>
      </c>
      <c r="C15" s="2">
        <v>357.5</v>
      </c>
      <c r="D15" s="9">
        <f>C10*L10</f>
        <v>349.22798260568976</v>
      </c>
      <c r="E15" s="17">
        <f t="shared" si="0"/>
        <v>8.2720173943102395</v>
      </c>
      <c r="F15" s="17">
        <f>(L10-L9)*C10</f>
        <v>19.600631196825251</v>
      </c>
      <c r="G15" s="22">
        <f t="shared" si="3"/>
        <v>42.202811283190066</v>
      </c>
      <c r="H15" s="13">
        <v>41</v>
      </c>
      <c r="I15" s="24" t="s">
        <v>62</v>
      </c>
      <c r="J15" s="60" t="s">
        <v>83</v>
      </c>
      <c r="O15" s="73" t="s">
        <v>119</v>
      </c>
      <c r="P15" s="74">
        <f t="shared" si="1"/>
        <v>0.50000053438019898</v>
      </c>
      <c r="Q15" s="74">
        <f t="shared" si="2"/>
        <v>0.49999946561980102</v>
      </c>
      <c r="R15" s="76" t="s">
        <v>142</v>
      </c>
      <c r="S15" s="2" t="s">
        <v>132</v>
      </c>
      <c r="T15" s="78" t="s">
        <v>25</v>
      </c>
      <c r="U15" s="84" t="s">
        <v>77</v>
      </c>
      <c r="V15" s="5" t="s">
        <v>84</v>
      </c>
      <c r="W15" s="5" t="s">
        <v>78</v>
      </c>
      <c r="X15" s="5" t="s">
        <v>76</v>
      </c>
      <c r="Y15" s="5" t="s">
        <v>81</v>
      </c>
      <c r="Z15" s="85" t="s">
        <v>77</v>
      </c>
    </row>
    <row r="16" spans="1:26" x14ac:dyDescent="0.2">
      <c r="A16" s="35" t="s">
        <v>13</v>
      </c>
      <c r="B16" s="3" t="s">
        <v>56</v>
      </c>
      <c r="C16" s="2">
        <v>385</v>
      </c>
      <c r="D16" s="9">
        <f>C10*L12</f>
        <v>391.99508685775953</v>
      </c>
      <c r="E16" s="17">
        <f t="shared" si="0"/>
        <v>-6.9950868577595315</v>
      </c>
      <c r="F16" s="17">
        <f>(L12-L11)*C10</f>
        <v>22.000960722387674</v>
      </c>
      <c r="G16" s="22">
        <f t="shared" si="3"/>
        <v>-31.79446091479765</v>
      </c>
      <c r="H16" s="12">
        <v>-31</v>
      </c>
      <c r="J16" s="60" t="s">
        <v>76</v>
      </c>
    </row>
    <row r="17" spans="1:29" ht="20.25" thickBot="1" x14ac:dyDescent="0.25">
      <c r="A17" s="36" t="s">
        <v>14</v>
      </c>
      <c r="B17" s="27" t="s">
        <v>59</v>
      </c>
      <c r="C17" s="5">
        <v>412.5</v>
      </c>
      <c r="D17" s="7">
        <f>C10*L13</f>
        <v>415.30429070758254</v>
      </c>
      <c r="E17" s="15">
        <f t="shared" si="0"/>
        <v>-2.8042907075825383</v>
      </c>
      <c r="F17" s="15">
        <f>(L13-L12)*C10</f>
        <v>23.309203849822971</v>
      </c>
      <c r="G17" s="23">
        <f t="shared" si="3"/>
        <v>-12.030830077466744</v>
      </c>
      <c r="H17" s="10">
        <v>-12</v>
      </c>
      <c r="I17" s="25" t="s">
        <v>59</v>
      </c>
      <c r="J17" s="48" t="s">
        <v>80</v>
      </c>
      <c r="K17" s="25" t="s">
        <v>53</v>
      </c>
    </row>
    <row r="18" spans="1:29" x14ac:dyDescent="0.2">
      <c r="A18" s="37" t="s">
        <v>15</v>
      </c>
      <c r="B18" s="28" t="s">
        <v>25</v>
      </c>
      <c r="C18" s="4">
        <v>440</v>
      </c>
      <c r="D18" s="8">
        <v>440</v>
      </c>
      <c r="E18" s="16"/>
      <c r="F18" s="16"/>
      <c r="G18" s="21"/>
      <c r="H18" s="11">
        <v>0</v>
      </c>
      <c r="J18" s="60" t="s">
        <v>84</v>
      </c>
      <c r="L18" s="71"/>
    </row>
    <row r="19" spans="1:29" x14ac:dyDescent="0.2">
      <c r="A19" s="35" t="s">
        <v>16</v>
      </c>
      <c r="B19" s="3" t="s">
        <v>63</v>
      </c>
      <c r="C19" s="2">
        <v>467.5</v>
      </c>
      <c r="D19" s="9">
        <f>C18*L3</f>
        <v>466.16372000000001</v>
      </c>
      <c r="E19" s="17">
        <f t="shared" si="0"/>
        <v>1.3362799999999879</v>
      </c>
      <c r="F19" s="17">
        <f>D19-D18</f>
        <v>26.163720000000012</v>
      </c>
      <c r="G19" s="22">
        <f>E19/F19*100</f>
        <v>5.1073776970552629</v>
      </c>
      <c r="H19" s="12">
        <v>5</v>
      </c>
      <c r="I19" s="24" t="s">
        <v>63</v>
      </c>
      <c r="J19" s="60" t="s">
        <v>106</v>
      </c>
      <c r="O19" s="2">
        <v>1</v>
      </c>
      <c r="P19" s="70">
        <v>1</v>
      </c>
      <c r="Q19" s="87" t="s">
        <v>134</v>
      </c>
      <c r="T19" s="87" t="s">
        <v>136</v>
      </c>
      <c r="W19" s="87" t="s">
        <v>138</v>
      </c>
      <c r="Z19" s="87" t="s">
        <v>139</v>
      </c>
      <c r="AC19" s="87" t="s">
        <v>141</v>
      </c>
    </row>
    <row r="20" spans="1:29" x14ac:dyDescent="0.2">
      <c r="A20" s="35" t="s">
        <v>17</v>
      </c>
      <c r="B20" s="3" t="s">
        <v>58</v>
      </c>
      <c r="C20" s="2">
        <v>495</v>
      </c>
      <c r="D20" s="9">
        <f>C18*L4</f>
        <v>493.88321328236003</v>
      </c>
      <c r="E20" s="17">
        <f t="shared" si="0"/>
        <v>1.1167867176399682</v>
      </c>
      <c r="F20" s="17">
        <f>D20-D19</f>
        <v>27.71949328236002</v>
      </c>
      <c r="G20" s="22">
        <f t="shared" ref="G20:G33" si="4">E20/F20*100</f>
        <v>4.0288857601544352</v>
      </c>
      <c r="H20" s="12">
        <v>4</v>
      </c>
      <c r="J20" s="60" t="s">
        <v>81</v>
      </c>
      <c r="O20" s="2">
        <v>2</v>
      </c>
      <c r="P20" s="75">
        <v>0.5</v>
      </c>
      <c r="Q20" s="87"/>
      <c r="S20" s="2">
        <f t="shared" ref="S20:S49" si="5">P20*2</f>
        <v>1</v>
      </c>
      <c r="T20" s="87"/>
      <c r="V20" s="2"/>
      <c r="W20" s="87"/>
      <c r="Y20" s="2"/>
      <c r="Z20" s="87"/>
      <c r="AB20" s="2"/>
      <c r="AC20" s="87"/>
    </row>
    <row r="21" spans="1:29" x14ac:dyDescent="0.2">
      <c r="A21" s="35" t="s">
        <v>18</v>
      </c>
      <c r="B21" s="3" t="s">
        <v>64</v>
      </c>
      <c r="C21" s="2">
        <v>522.5</v>
      </c>
      <c r="D21" s="9">
        <f>C18*L5</f>
        <v>523.25099079376901</v>
      </c>
      <c r="E21" s="17">
        <f t="shared" si="0"/>
        <v>-0.7509907937690059</v>
      </c>
      <c r="F21" s="17">
        <f t="shared" ref="F21:F32" si="6">D21-D20</f>
        <v>29.367777511408974</v>
      </c>
      <c r="G21" s="22">
        <f t="shared" si="4"/>
        <v>-2.5571931463906532</v>
      </c>
      <c r="H21" s="12">
        <v>-2</v>
      </c>
      <c r="I21" s="24" t="s">
        <v>64</v>
      </c>
      <c r="J21" s="60" t="s">
        <v>75</v>
      </c>
      <c r="O21" s="2">
        <v>3</v>
      </c>
      <c r="P21" s="75">
        <v>0.33333333333333331</v>
      </c>
      <c r="Q21" s="87"/>
      <c r="S21" s="2">
        <f t="shared" si="5"/>
        <v>0.66666666666666663</v>
      </c>
      <c r="T21" s="87"/>
      <c r="V21" s="2">
        <f>3*P21</f>
        <v>1</v>
      </c>
      <c r="W21" s="87"/>
      <c r="Y21" s="2"/>
      <c r="Z21" s="87"/>
      <c r="AB21" s="2"/>
      <c r="AC21" s="87"/>
    </row>
    <row r="22" spans="1:29" x14ac:dyDescent="0.2">
      <c r="A22" s="35" t="s">
        <v>19</v>
      </c>
      <c r="B22" s="3" t="s">
        <v>50</v>
      </c>
      <c r="C22" s="2">
        <v>550</v>
      </c>
      <c r="D22" s="9">
        <f>C18*L6</f>
        <v>554.3650644593389</v>
      </c>
      <c r="E22" s="17">
        <f t="shared" si="0"/>
        <v>-4.3650644593388961</v>
      </c>
      <c r="F22" s="17">
        <f t="shared" si="6"/>
        <v>31.11407366556989</v>
      </c>
      <c r="G22" s="22">
        <f t="shared" si="4"/>
        <v>-14.029228400809421</v>
      </c>
      <c r="H22" s="12">
        <v>-14</v>
      </c>
      <c r="J22" s="60" t="s">
        <v>82</v>
      </c>
      <c r="O22" s="2">
        <v>4</v>
      </c>
      <c r="P22" s="75">
        <v>0.25</v>
      </c>
      <c r="Q22" s="87"/>
      <c r="S22" s="2">
        <f t="shared" si="5"/>
        <v>0.5</v>
      </c>
      <c r="T22" s="87"/>
      <c r="V22" s="2">
        <f>3*P22</f>
        <v>0.75</v>
      </c>
      <c r="W22" s="87"/>
      <c r="Y22" s="2">
        <f>4*P22</f>
        <v>1</v>
      </c>
      <c r="Z22" s="87"/>
      <c r="AB22" s="2"/>
      <c r="AC22" s="87"/>
    </row>
    <row r="23" spans="1:29" x14ac:dyDescent="0.2">
      <c r="A23" s="40" t="s">
        <v>20</v>
      </c>
      <c r="B23" s="41" t="s">
        <v>60</v>
      </c>
      <c r="C23" s="42">
        <v>577.5</v>
      </c>
      <c r="D23" s="43">
        <f>C18*L7</f>
        <v>587.32927428728465</v>
      </c>
      <c r="E23" s="44">
        <f t="shared" si="0"/>
        <v>-9.8292742872846475</v>
      </c>
      <c r="F23" s="44">
        <f t="shared" si="6"/>
        <v>32.964209827945751</v>
      </c>
      <c r="G23" s="45">
        <f t="shared" si="4"/>
        <v>-29.81801881066713</v>
      </c>
      <c r="H23" s="13">
        <v>-29</v>
      </c>
      <c r="I23" s="24" t="s">
        <v>60</v>
      </c>
      <c r="J23" s="60" t="s">
        <v>78</v>
      </c>
      <c r="O23" s="2">
        <v>5</v>
      </c>
      <c r="P23" s="75">
        <v>0.2</v>
      </c>
      <c r="Q23" s="87"/>
      <c r="S23" s="70">
        <f t="shared" si="5"/>
        <v>0.4</v>
      </c>
      <c r="T23" s="87"/>
      <c r="V23" s="2">
        <f t="shared" ref="V23:V49" si="7">3*P23</f>
        <v>0.60000000000000009</v>
      </c>
      <c r="W23" s="87"/>
      <c r="Y23" s="2">
        <f t="shared" ref="Y23:Y49" si="8">4*P23</f>
        <v>0.8</v>
      </c>
      <c r="Z23" s="87"/>
      <c r="AB23" s="2">
        <f>5*P23</f>
        <v>1</v>
      </c>
      <c r="AC23" s="87"/>
    </row>
    <row r="24" spans="1:29" x14ac:dyDescent="0.2">
      <c r="A24" s="39" t="s">
        <v>21</v>
      </c>
      <c r="B24" s="30" t="s">
        <v>61</v>
      </c>
      <c r="C24" s="31">
        <v>605</v>
      </c>
      <c r="D24" s="32">
        <f>C18*L8</f>
        <v>622.25363492422946</v>
      </c>
      <c r="E24" s="33">
        <f t="shared" si="0"/>
        <v>-17.253634924229459</v>
      </c>
      <c r="F24" s="33">
        <f t="shared" si="6"/>
        <v>34.924360636944812</v>
      </c>
      <c r="G24" s="34">
        <f t="shared" si="4"/>
        <v>-49.40286553443061</v>
      </c>
      <c r="H24" s="13">
        <v>-49</v>
      </c>
      <c r="J24" s="60" t="s">
        <v>86</v>
      </c>
      <c r="O24" s="2">
        <v>6</v>
      </c>
      <c r="P24" s="86">
        <v>0.16666666666666666</v>
      </c>
      <c r="Q24" s="87"/>
      <c r="S24" s="2">
        <f t="shared" si="5"/>
        <v>0.33333333333333331</v>
      </c>
      <c r="T24" s="87"/>
      <c r="V24" s="2">
        <f t="shared" si="7"/>
        <v>0.5</v>
      </c>
      <c r="W24" s="87"/>
      <c r="Y24" s="2">
        <f t="shared" si="8"/>
        <v>0.66666666666666663</v>
      </c>
      <c r="Z24" s="87"/>
      <c r="AB24" s="2">
        <f t="shared" ref="AB24:AB49" si="9">5*P24</f>
        <v>0.83333333333333326</v>
      </c>
      <c r="AC24" s="87"/>
    </row>
    <row r="25" spans="1:29" x14ac:dyDescent="0.2">
      <c r="A25" s="39" t="s">
        <v>22</v>
      </c>
      <c r="B25" s="30" t="s">
        <v>61</v>
      </c>
      <c r="C25" s="31">
        <v>632.5</v>
      </c>
      <c r="D25" s="32">
        <f>C18*L8</f>
        <v>622.25363492422946</v>
      </c>
      <c r="E25" s="33">
        <f t="shared" si="0"/>
        <v>10.246365075770541</v>
      </c>
      <c r="F25" s="33">
        <f>D25-D23</f>
        <v>34.924360636944812</v>
      </c>
      <c r="G25" s="34">
        <f t="shared" si="4"/>
        <v>29.338733448226396</v>
      </c>
      <c r="H25" s="13">
        <v>28</v>
      </c>
      <c r="J25" s="60" t="s">
        <v>86</v>
      </c>
      <c r="O25" s="2">
        <v>7</v>
      </c>
      <c r="P25" s="86">
        <v>0.14285714285714285</v>
      </c>
      <c r="Q25" s="87"/>
      <c r="S25" s="2">
        <f t="shared" si="5"/>
        <v>0.2857142857142857</v>
      </c>
      <c r="T25" s="87"/>
      <c r="V25" s="73">
        <f t="shared" si="7"/>
        <v>0.42857142857142855</v>
      </c>
      <c r="W25" s="87"/>
      <c r="Y25" s="2">
        <f t="shared" si="8"/>
        <v>0.5714285714285714</v>
      </c>
      <c r="Z25" s="87"/>
      <c r="AB25" s="2">
        <f t="shared" si="9"/>
        <v>0.71428571428571419</v>
      </c>
      <c r="AC25" s="87"/>
    </row>
    <row r="26" spans="1:29" x14ac:dyDescent="0.2">
      <c r="A26" s="35" t="s">
        <v>23</v>
      </c>
      <c r="B26" s="3" t="s">
        <v>26</v>
      </c>
      <c r="C26" s="2">
        <v>660</v>
      </c>
      <c r="D26" s="9">
        <f>C18*L9</f>
        <v>659.25470281772903</v>
      </c>
      <c r="E26" s="17">
        <f t="shared" si="0"/>
        <v>0.74529718227097419</v>
      </c>
      <c r="F26" s="17">
        <f t="shared" si="6"/>
        <v>37.001067893499567</v>
      </c>
      <c r="G26" s="22">
        <f t="shared" si="4"/>
        <v>2.0142585733367704</v>
      </c>
      <c r="H26" s="12">
        <v>2</v>
      </c>
      <c r="J26" s="60" t="s">
        <v>77</v>
      </c>
      <c r="O26" s="2">
        <v>8</v>
      </c>
      <c r="P26" s="86">
        <v>0.125</v>
      </c>
      <c r="Q26" s="87"/>
      <c r="S26" s="2">
        <f t="shared" si="5"/>
        <v>0.25</v>
      </c>
      <c r="T26" s="87"/>
      <c r="V26" s="70">
        <f t="shared" si="7"/>
        <v>0.375</v>
      </c>
      <c r="W26" s="87"/>
      <c r="Y26" s="2">
        <f t="shared" si="8"/>
        <v>0.5</v>
      </c>
      <c r="Z26" s="87"/>
      <c r="AB26" s="2">
        <f t="shared" si="9"/>
        <v>0.625</v>
      </c>
      <c r="AC26" s="87"/>
    </row>
    <row r="27" spans="1:29" x14ac:dyDescent="0.2">
      <c r="A27" s="35" t="s">
        <v>24</v>
      </c>
      <c r="B27" s="3" t="s">
        <v>62</v>
      </c>
      <c r="C27" s="2">
        <v>687.5</v>
      </c>
      <c r="D27" s="9">
        <f>C18*L10</f>
        <v>698.45596521137952</v>
      </c>
      <c r="E27" s="17">
        <f t="shared" si="0"/>
        <v>-10.955965211379521</v>
      </c>
      <c r="F27" s="17">
        <f t="shared" si="6"/>
        <v>39.201262393650495</v>
      </c>
      <c r="G27" s="22">
        <f t="shared" si="4"/>
        <v>-27.947990810505324</v>
      </c>
      <c r="H27" s="13">
        <v>-27</v>
      </c>
      <c r="J27" s="60" t="s">
        <v>83</v>
      </c>
      <c r="O27" s="2">
        <v>9</v>
      </c>
      <c r="P27" s="75">
        <v>0.1111111111111111</v>
      </c>
      <c r="Q27" s="87"/>
      <c r="S27" s="2">
        <f t="shared" si="5"/>
        <v>0.22222222222222221</v>
      </c>
      <c r="T27" s="87"/>
      <c r="V27" s="2">
        <f t="shared" si="7"/>
        <v>0.33333333333333331</v>
      </c>
      <c r="W27" s="87"/>
      <c r="Y27" s="70">
        <f t="shared" si="8"/>
        <v>0.44444444444444442</v>
      </c>
      <c r="Z27" s="87"/>
      <c r="AB27" s="2">
        <f t="shared" si="9"/>
        <v>0.55555555555555558</v>
      </c>
      <c r="AC27" s="87"/>
    </row>
    <row r="28" spans="1:29" x14ac:dyDescent="0.2">
      <c r="A28" s="35" t="s">
        <v>27</v>
      </c>
      <c r="B28" s="3" t="s">
        <v>62</v>
      </c>
      <c r="C28" s="2">
        <v>715</v>
      </c>
      <c r="D28" s="9">
        <f>C18*L10</f>
        <v>698.45596521137952</v>
      </c>
      <c r="E28" s="17">
        <f t="shared" si="0"/>
        <v>16.544034788620479</v>
      </c>
      <c r="F28" s="17">
        <f>D28-D26</f>
        <v>39.201262393650495</v>
      </c>
      <c r="G28" s="22">
        <f t="shared" si="4"/>
        <v>42.20281128319008</v>
      </c>
      <c r="H28" s="13">
        <v>41</v>
      </c>
      <c r="J28" s="60" t="s">
        <v>83</v>
      </c>
      <c r="O28" s="2">
        <v>10</v>
      </c>
      <c r="P28" s="86">
        <v>0.1</v>
      </c>
      <c r="Q28" s="87"/>
      <c r="S28" s="2">
        <f t="shared" si="5"/>
        <v>0.2</v>
      </c>
      <c r="T28" s="87"/>
      <c r="V28" s="2">
        <f t="shared" si="7"/>
        <v>0.30000000000000004</v>
      </c>
      <c r="W28" s="87"/>
      <c r="Y28" s="2">
        <f t="shared" si="8"/>
        <v>0.4</v>
      </c>
      <c r="Z28" s="87"/>
      <c r="AB28" s="2">
        <f t="shared" si="9"/>
        <v>0.5</v>
      </c>
      <c r="AC28" s="87"/>
    </row>
    <row r="29" spans="1:29" x14ac:dyDescent="0.2">
      <c r="A29" s="35" t="s">
        <v>28</v>
      </c>
      <c r="B29" s="3" t="s">
        <v>65</v>
      </c>
      <c r="C29" s="2">
        <v>742.5</v>
      </c>
      <c r="D29" s="9">
        <f>C18*L11</f>
        <v>739.98825227074371</v>
      </c>
      <c r="E29" s="17">
        <f t="shared" si="0"/>
        <v>2.5117477292562853</v>
      </c>
      <c r="F29" s="17">
        <f t="shared" si="6"/>
        <v>41.532287059364194</v>
      </c>
      <c r="G29" s="22">
        <f t="shared" si="4"/>
        <v>6.0476990483719755</v>
      </c>
      <c r="H29" s="12">
        <v>6</v>
      </c>
      <c r="I29" s="24" t="s">
        <v>65</v>
      </c>
      <c r="J29" s="60" t="s">
        <v>79</v>
      </c>
      <c r="O29" s="2">
        <v>11</v>
      </c>
      <c r="P29" s="86">
        <v>9.0909090909090912E-2</v>
      </c>
      <c r="Q29" s="87"/>
      <c r="S29" s="2">
        <f t="shared" si="5"/>
        <v>0.18181818181818182</v>
      </c>
      <c r="T29" s="87"/>
      <c r="V29" s="2">
        <f t="shared" si="7"/>
        <v>0.27272727272727271</v>
      </c>
      <c r="W29" s="87"/>
      <c r="Y29" s="73">
        <f t="shared" si="8"/>
        <v>0.36363636363636365</v>
      </c>
      <c r="Z29" s="87"/>
      <c r="AB29" s="2">
        <f t="shared" si="9"/>
        <v>0.45454545454545459</v>
      </c>
      <c r="AC29" s="87"/>
    </row>
    <row r="30" spans="1:29" x14ac:dyDescent="0.2">
      <c r="A30" s="35" t="s">
        <v>29</v>
      </c>
      <c r="B30" s="3" t="s">
        <v>56</v>
      </c>
      <c r="C30" s="2">
        <v>770</v>
      </c>
      <c r="D30" s="9">
        <f>C18*L12</f>
        <v>783.99017371551906</v>
      </c>
      <c r="E30" s="17">
        <f t="shared" si="0"/>
        <v>-13.990173715519063</v>
      </c>
      <c r="F30" s="17">
        <f t="shared" si="6"/>
        <v>44.001921444775348</v>
      </c>
      <c r="G30" s="22">
        <f t="shared" si="4"/>
        <v>-31.79446091479765</v>
      </c>
      <c r="H30" s="12">
        <v>-31</v>
      </c>
      <c r="J30" s="60" t="s">
        <v>76</v>
      </c>
      <c r="O30" s="2">
        <v>12</v>
      </c>
      <c r="P30" s="86">
        <v>8.3333333333333329E-2</v>
      </c>
      <c r="Q30" s="87"/>
      <c r="S30" s="2">
        <f t="shared" si="5"/>
        <v>0.16666666666666666</v>
      </c>
      <c r="T30" s="87"/>
      <c r="V30" s="2">
        <f t="shared" si="7"/>
        <v>0.25</v>
      </c>
      <c r="W30" s="87"/>
      <c r="Y30" s="2">
        <f t="shared" si="8"/>
        <v>0.33333333333333331</v>
      </c>
      <c r="Z30" s="87"/>
      <c r="AB30" s="2">
        <f t="shared" si="9"/>
        <v>0.41666666666666663</v>
      </c>
      <c r="AC30" s="87"/>
    </row>
    <row r="31" spans="1:29" x14ac:dyDescent="0.2">
      <c r="A31" s="35" t="s">
        <v>30</v>
      </c>
      <c r="B31" s="3" t="s">
        <v>56</v>
      </c>
      <c r="C31" s="2">
        <v>797.5</v>
      </c>
      <c r="D31" s="9">
        <f>C18*L12</f>
        <v>783.99017371551906</v>
      </c>
      <c r="E31" s="17">
        <f t="shared" si="0"/>
        <v>13.509826284480937</v>
      </c>
      <c r="F31" s="17">
        <f>D31-D29</f>
        <v>44.001921444775348</v>
      </c>
      <c r="G31" s="22">
        <f t="shared" si="4"/>
        <v>30.7028098794196</v>
      </c>
      <c r="H31" s="12">
        <v>30</v>
      </c>
      <c r="J31" s="60" t="s">
        <v>76</v>
      </c>
      <c r="O31" s="2">
        <v>13</v>
      </c>
      <c r="P31" s="86">
        <v>7.6923076923076927E-2</v>
      </c>
      <c r="Q31" s="87"/>
      <c r="S31" s="73">
        <f t="shared" si="5"/>
        <v>0.15384615384615385</v>
      </c>
      <c r="T31" s="87"/>
      <c r="V31" s="2">
        <f t="shared" si="7"/>
        <v>0.23076923076923078</v>
      </c>
      <c r="W31" s="87"/>
      <c r="Y31" s="2">
        <f t="shared" si="8"/>
        <v>0.30769230769230771</v>
      </c>
      <c r="Z31" s="87"/>
      <c r="AB31" s="2">
        <f t="shared" si="9"/>
        <v>0.38461538461538464</v>
      </c>
      <c r="AC31" s="87"/>
    </row>
    <row r="32" spans="1:29" x14ac:dyDescent="0.2">
      <c r="A32" s="35" t="s">
        <v>31</v>
      </c>
      <c r="B32" s="3" t="s">
        <v>59</v>
      </c>
      <c r="C32" s="2">
        <v>825</v>
      </c>
      <c r="D32" s="9">
        <f>C18*L13</f>
        <v>830.60858141516508</v>
      </c>
      <c r="E32" s="17">
        <f t="shared" si="0"/>
        <v>-5.6085814151650766</v>
      </c>
      <c r="F32" s="17">
        <f t="shared" si="6"/>
        <v>46.618407699646013</v>
      </c>
      <c r="G32" s="22">
        <f t="shared" si="4"/>
        <v>-12.030830077466725</v>
      </c>
      <c r="H32" s="12">
        <v>-12</v>
      </c>
      <c r="J32" s="60" t="s">
        <v>80</v>
      </c>
      <c r="O32" s="2">
        <v>14</v>
      </c>
      <c r="P32" s="86">
        <v>7.1428571428571425E-2</v>
      </c>
      <c r="Q32" s="87"/>
      <c r="S32" s="2">
        <f t="shared" si="5"/>
        <v>0.14285714285714285</v>
      </c>
      <c r="T32" s="87"/>
      <c r="V32" s="2">
        <f t="shared" si="7"/>
        <v>0.21428571428571427</v>
      </c>
      <c r="W32" s="87"/>
      <c r="Y32" s="2">
        <f t="shared" si="8"/>
        <v>0.2857142857142857</v>
      </c>
      <c r="Z32" s="87"/>
      <c r="AB32" s="2">
        <f t="shared" si="9"/>
        <v>0.3571428571428571</v>
      </c>
      <c r="AC32" s="87"/>
    </row>
    <row r="33" spans="1:29" ht="20.25" thickBot="1" x14ac:dyDescent="0.25">
      <c r="A33" s="36" t="s">
        <v>32</v>
      </c>
      <c r="B33" s="27" t="s">
        <v>59</v>
      </c>
      <c r="C33" s="5">
        <v>852.5</v>
      </c>
      <c r="D33" s="7">
        <f>C18*L13</f>
        <v>830.60858141516508</v>
      </c>
      <c r="E33" s="15">
        <f t="shared" si="0"/>
        <v>21.891418584834923</v>
      </c>
      <c r="F33" s="15">
        <f>D33-D31</f>
        <v>46.618407699646013</v>
      </c>
      <c r="G33" s="23">
        <f t="shared" si="4"/>
        <v>46.958743691713757</v>
      </c>
      <c r="H33" s="10">
        <v>45</v>
      </c>
      <c r="I33" s="25"/>
      <c r="J33" s="48" t="s">
        <v>80</v>
      </c>
      <c r="K33" s="25" t="s">
        <v>54</v>
      </c>
      <c r="O33" s="2">
        <v>15</v>
      </c>
      <c r="P33" s="86">
        <v>6.6666666666666666E-2</v>
      </c>
      <c r="Q33" s="87"/>
      <c r="S33" s="2">
        <f t="shared" si="5"/>
        <v>0.13333333333333333</v>
      </c>
      <c r="T33" s="87"/>
      <c r="V33" s="2">
        <f t="shared" si="7"/>
        <v>0.2</v>
      </c>
      <c r="W33" s="87"/>
      <c r="Y33" s="2">
        <f t="shared" si="8"/>
        <v>0.26666666666666666</v>
      </c>
      <c r="Z33" s="87"/>
      <c r="AB33" s="2">
        <f t="shared" si="9"/>
        <v>0.33333333333333331</v>
      </c>
      <c r="AC33" s="87"/>
    </row>
    <row r="34" spans="1:29" x14ac:dyDescent="0.2">
      <c r="A34" s="37" t="s">
        <v>33</v>
      </c>
      <c r="B34" s="28" t="s">
        <v>25</v>
      </c>
      <c r="C34" s="4">
        <v>880</v>
      </c>
      <c r="D34" s="8">
        <v>880</v>
      </c>
      <c r="E34" s="16"/>
      <c r="F34" s="16"/>
      <c r="G34" s="21"/>
      <c r="H34" s="11"/>
      <c r="J34" s="60" t="s">
        <v>84</v>
      </c>
      <c r="O34" s="2">
        <v>16</v>
      </c>
      <c r="P34" s="86">
        <v>6.25E-2</v>
      </c>
      <c r="Q34" s="87"/>
      <c r="S34" s="2">
        <f t="shared" si="5"/>
        <v>0.125</v>
      </c>
      <c r="T34" s="87"/>
      <c r="V34" s="2">
        <f t="shared" si="7"/>
        <v>0.1875</v>
      </c>
      <c r="W34" s="87"/>
      <c r="Y34" s="2">
        <f t="shared" si="8"/>
        <v>0.25</v>
      </c>
      <c r="Z34" s="87"/>
      <c r="AB34" s="2">
        <f t="shared" si="9"/>
        <v>0.3125</v>
      </c>
      <c r="AC34" s="87"/>
    </row>
    <row r="35" spans="1:29" x14ac:dyDescent="0.2">
      <c r="A35" s="35" t="s">
        <v>34</v>
      </c>
      <c r="B35" s="3"/>
      <c r="C35" s="2">
        <v>907.5</v>
      </c>
      <c r="D35" s="9"/>
      <c r="E35" s="17"/>
      <c r="F35" s="17"/>
      <c r="G35" s="22"/>
      <c r="H35" s="12"/>
      <c r="O35" s="2">
        <v>17</v>
      </c>
      <c r="P35" s="86">
        <v>5.8823529411764705E-2</v>
      </c>
      <c r="Q35" s="87"/>
      <c r="S35" s="2">
        <f t="shared" si="5"/>
        <v>0.11764705882352941</v>
      </c>
      <c r="T35" s="87"/>
      <c r="V35" s="2">
        <f t="shared" si="7"/>
        <v>0.1764705882352941</v>
      </c>
      <c r="W35" s="87"/>
      <c r="Y35" s="2">
        <f t="shared" si="8"/>
        <v>0.23529411764705882</v>
      </c>
      <c r="Z35" s="87"/>
      <c r="AB35" s="2">
        <f t="shared" si="9"/>
        <v>0.29411764705882354</v>
      </c>
      <c r="AC35" s="87"/>
    </row>
    <row r="36" spans="1:29" x14ac:dyDescent="0.2">
      <c r="A36" s="35" t="s">
        <v>35</v>
      </c>
      <c r="B36" s="3" t="s">
        <v>63</v>
      </c>
      <c r="C36" s="2">
        <v>935</v>
      </c>
      <c r="D36" s="9">
        <v>932.32744000000002</v>
      </c>
      <c r="E36" s="17"/>
      <c r="F36" s="17"/>
      <c r="G36" s="22"/>
      <c r="H36" s="12"/>
      <c r="J36" s="60" t="s">
        <v>106</v>
      </c>
      <c r="N36" s="63"/>
      <c r="O36" s="2">
        <v>18</v>
      </c>
      <c r="P36" s="86">
        <v>5.5555555555555552E-2</v>
      </c>
      <c r="Q36" s="87"/>
      <c r="S36" s="2">
        <f t="shared" si="5"/>
        <v>0.1111111111111111</v>
      </c>
      <c r="T36" s="87"/>
      <c r="V36" s="2">
        <f t="shared" si="7"/>
        <v>0.16666666666666666</v>
      </c>
      <c r="W36" s="87"/>
      <c r="Y36" s="2">
        <f t="shared" si="8"/>
        <v>0.22222222222222221</v>
      </c>
      <c r="Z36" s="87"/>
      <c r="AB36" s="2">
        <f t="shared" si="9"/>
        <v>0.27777777777777779</v>
      </c>
      <c r="AC36" s="87"/>
    </row>
    <row r="37" spans="1:29" x14ac:dyDescent="0.2">
      <c r="A37" s="35" t="s">
        <v>36</v>
      </c>
      <c r="B37" s="3"/>
      <c r="C37" s="2">
        <v>962.5</v>
      </c>
      <c r="D37" s="9"/>
      <c r="E37" s="17"/>
      <c r="F37" s="17"/>
      <c r="G37" s="22"/>
      <c r="H37" s="12"/>
      <c r="N37" s="63"/>
      <c r="O37" s="2">
        <v>19</v>
      </c>
      <c r="P37" s="74">
        <v>5.2631578947368418E-2</v>
      </c>
      <c r="Q37" s="87"/>
      <c r="S37" s="2">
        <f t="shared" si="5"/>
        <v>0.10526315789473684</v>
      </c>
      <c r="T37" s="87"/>
      <c r="V37" s="2">
        <f t="shared" si="7"/>
        <v>0.15789473684210525</v>
      </c>
      <c r="W37" s="87"/>
      <c r="Y37" s="2">
        <f t="shared" si="8"/>
        <v>0.21052631578947367</v>
      </c>
      <c r="Z37" s="87"/>
      <c r="AB37" s="2">
        <f t="shared" si="9"/>
        <v>0.26315789473684209</v>
      </c>
      <c r="AC37" s="87"/>
    </row>
    <row r="38" spans="1:29" x14ac:dyDescent="0.2">
      <c r="A38" s="35" t="s">
        <v>37</v>
      </c>
      <c r="B38" s="3" t="s">
        <v>58</v>
      </c>
      <c r="C38" s="2">
        <v>990</v>
      </c>
      <c r="D38" s="9">
        <v>987.76642656472006</v>
      </c>
      <c r="E38" s="17"/>
      <c r="F38" s="17"/>
      <c r="G38" s="22"/>
      <c r="H38" s="12"/>
      <c r="J38" s="60" t="s">
        <v>81</v>
      </c>
      <c r="N38" s="63"/>
      <c r="O38" s="2">
        <v>20</v>
      </c>
      <c r="P38" s="74">
        <v>0.05</v>
      </c>
      <c r="Q38" s="87"/>
      <c r="S38" s="2">
        <f t="shared" si="5"/>
        <v>0.1</v>
      </c>
      <c r="T38" s="87"/>
      <c r="V38" s="2">
        <f t="shared" si="7"/>
        <v>0.15000000000000002</v>
      </c>
      <c r="W38" s="87"/>
      <c r="Y38" s="2">
        <f t="shared" si="8"/>
        <v>0.2</v>
      </c>
      <c r="Z38" s="87"/>
      <c r="AB38" s="2">
        <f t="shared" si="9"/>
        <v>0.25</v>
      </c>
      <c r="AC38" s="87"/>
    </row>
    <row r="39" spans="1:29" x14ac:dyDescent="0.2">
      <c r="A39" s="35" t="s">
        <v>38</v>
      </c>
      <c r="B39" s="3"/>
      <c r="C39" s="2">
        <v>1017.5</v>
      </c>
      <c r="D39" s="9"/>
      <c r="E39" s="17"/>
      <c r="F39" s="17"/>
      <c r="G39" s="22"/>
      <c r="H39" s="12"/>
      <c r="N39" s="63"/>
      <c r="O39" s="2">
        <v>21</v>
      </c>
      <c r="P39" s="74">
        <v>4.7619047619047616E-2</v>
      </c>
      <c r="Q39" s="87"/>
      <c r="S39" s="2">
        <f t="shared" si="5"/>
        <v>9.5238095238095233E-2</v>
      </c>
      <c r="T39" s="87"/>
      <c r="V39" s="2">
        <f t="shared" si="7"/>
        <v>0.14285714285714285</v>
      </c>
      <c r="W39" s="87"/>
      <c r="Y39" s="2">
        <f t="shared" si="8"/>
        <v>0.19047619047619047</v>
      </c>
      <c r="Z39" s="87"/>
      <c r="AB39" s="2">
        <f t="shared" si="9"/>
        <v>0.23809523809523808</v>
      </c>
      <c r="AC39" s="87"/>
    </row>
    <row r="40" spans="1:29" x14ac:dyDescent="0.2">
      <c r="A40" s="35" t="s">
        <v>39</v>
      </c>
      <c r="B40" s="3" t="s">
        <v>64</v>
      </c>
      <c r="C40" s="2">
        <v>1045</v>
      </c>
      <c r="D40" s="9">
        <v>1046.501981587538</v>
      </c>
      <c r="E40" s="17"/>
      <c r="F40" s="17"/>
      <c r="G40" s="22"/>
      <c r="H40" s="12"/>
      <c r="J40" s="60" t="s">
        <v>75</v>
      </c>
      <c r="N40" s="63"/>
      <c r="O40" s="2">
        <v>22</v>
      </c>
      <c r="P40" s="74">
        <v>4.5454545454545456E-2</v>
      </c>
      <c r="Q40" s="87"/>
      <c r="S40" s="2">
        <f t="shared" si="5"/>
        <v>9.0909090909090912E-2</v>
      </c>
      <c r="T40" s="87"/>
      <c r="V40" s="2">
        <f t="shared" si="7"/>
        <v>0.13636363636363635</v>
      </c>
      <c r="W40" s="87"/>
      <c r="Y40" s="2">
        <f t="shared" si="8"/>
        <v>0.18181818181818182</v>
      </c>
      <c r="Z40" s="87"/>
      <c r="AB40" s="2">
        <f t="shared" si="9"/>
        <v>0.22727272727272729</v>
      </c>
      <c r="AC40" s="87"/>
    </row>
    <row r="41" spans="1:29" x14ac:dyDescent="0.2">
      <c r="A41" s="35" t="s">
        <v>40</v>
      </c>
      <c r="B41" s="3"/>
      <c r="C41" s="2">
        <v>1072.5</v>
      </c>
      <c r="D41" s="9"/>
      <c r="E41" s="17"/>
      <c r="F41" s="17"/>
      <c r="G41" s="22"/>
      <c r="H41" s="12"/>
      <c r="N41" s="63"/>
      <c r="O41" s="2">
        <v>23</v>
      </c>
      <c r="P41" s="74">
        <v>4.3478260869565216E-2</v>
      </c>
      <c r="Q41" s="87"/>
      <c r="S41" s="2">
        <f t="shared" si="5"/>
        <v>8.6956521739130432E-2</v>
      </c>
      <c r="T41" s="87"/>
      <c r="V41" s="2">
        <f t="shared" si="7"/>
        <v>0.13043478260869565</v>
      </c>
      <c r="W41" s="87"/>
      <c r="Y41" s="2">
        <f t="shared" si="8"/>
        <v>0.17391304347826086</v>
      </c>
      <c r="Z41" s="87"/>
      <c r="AB41" s="2">
        <f t="shared" si="9"/>
        <v>0.21739130434782608</v>
      </c>
      <c r="AC41" s="87"/>
    </row>
    <row r="42" spans="1:29" x14ac:dyDescent="0.2">
      <c r="A42" s="35" t="s">
        <v>41</v>
      </c>
      <c r="B42" s="3" t="s">
        <v>50</v>
      </c>
      <c r="C42" s="2">
        <v>1100</v>
      </c>
      <c r="D42" s="9">
        <v>1108.7301289186778</v>
      </c>
      <c r="E42" s="17"/>
      <c r="F42" s="17"/>
      <c r="G42" s="22"/>
      <c r="H42" s="12"/>
      <c r="J42" s="60" t="s">
        <v>82</v>
      </c>
      <c r="N42" s="63"/>
      <c r="O42" s="2">
        <v>24</v>
      </c>
      <c r="P42" s="74">
        <v>4.1666666666666664E-2</v>
      </c>
      <c r="Q42" s="87"/>
      <c r="S42" s="2">
        <f t="shared" si="5"/>
        <v>8.3333333333333329E-2</v>
      </c>
      <c r="T42" s="87"/>
      <c r="V42" s="2">
        <f t="shared" si="7"/>
        <v>0.125</v>
      </c>
      <c r="W42" s="87"/>
      <c r="Y42" s="2">
        <f t="shared" si="8"/>
        <v>0.16666666666666666</v>
      </c>
      <c r="Z42" s="87"/>
      <c r="AB42" s="2">
        <f t="shared" si="9"/>
        <v>0.20833333333333331</v>
      </c>
      <c r="AC42" s="87"/>
    </row>
    <row r="43" spans="1:29" x14ac:dyDescent="0.2">
      <c r="A43" s="35" t="s">
        <v>42</v>
      </c>
      <c r="B43" s="3"/>
      <c r="C43" s="2">
        <v>1127.5</v>
      </c>
      <c r="D43" s="9"/>
      <c r="E43" s="17"/>
      <c r="F43" s="17"/>
      <c r="G43" s="22"/>
      <c r="H43" s="12"/>
      <c r="N43" s="63"/>
      <c r="O43" s="2">
        <v>25</v>
      </c>
      <c r="P43" s="74">
        <v>0.04</v>
      </c>
      <c r="Q43" s="87"/>
      <c r="S43" s="2">
        <f t="shared" si="5"/>
        <v>0.08</v>
      </c>
      <c r="T43" s="87"/>
      <c r="V43" s="2">
        <f t="shared" si="7"/>
        <v>0.12</v>
      </c>
      <c r="W43" s="87"/>
      <c r="Y43" s="2">
        <f t="shared" si="8"/>
        <v>0.16</v>
      </c>
      <c r="Z43" s="87"/>
      <c r="AB43" s="2">
        <f t="shared" si="9"/>
        <v>0.2</v>
      </c>
      <c r="AC43" s="87"/>
    </row>
    <row r="44" spans="1:29" x14ac:dyDescent="0.2">
      <c r="A44" s="35" t="s">
        <v>43</v>
      </c>
      <c r="B44" s="3" t="s">
        <v>60</v>
      </c>
      <c r="C44" s="2">
        <v>1155</v>
      </c>
      <c r="D44" s="9">
        <v>1174.6585485745693</v>
      </c>
      <c r="E44" s="17"/>
      <c r="F44" s="17"/>
      <c r="G44" s="22"/>
      <c r="H44" s="12"/>
      <c r="J44" s="60" t="s">
        <v>78</v>
      </c>
      <c r="N44" s="63"/>
      <c r="O44" s="2">
        <v>26</v>
      </c>
      <c r="P44" s="74">
        <v>3.8461538461538464E-2</v>
      </c>
      <c r="Q44" s="87"/>
      <c r="S44" s="2">
        <f t="shared" si="5"/>
        <v>7.6923076923076927E-2</v>
      </c>
      <c r="T44" s="87"/>
      <c r="V44" s="2">
        <f t="shared" si="7"/>
        <v>0.11538461538461539</v>
      </c>
      <c r="W44" s="87"/>
      <c r="Y44" s="2">
        <f t="shared" si="8"/>
        <v>0.15384615384615385</v>
      </c>
      <c r="Z44" s="87"/>
      <c r="AB44" s="2">
        <f t="shared" si="9"/>
        <v>0.19230769230769232</v>
      </c>
      <c r="AC44" s="87"/>
    </row>
    <row r="45" spans="1:29" x14ac:dyDescent="0.2">
      <c r="A45" s="35" t="s">
        <v>44</v>
      </c>
      <c r="B45" s="3"/>
      <c r="C45" s="2">
        <v>1182.5</v>
      </c>
      <c r="D45" s="9"/>
      <c r="E45" s="17"/>
      <c r="F45" s="17"/>
      <c r="G45" s="22"/>
      <c r="H45" s="12"/>
      <c r="N45" s="63"/>
      <c r="O45" s="2">
        <v>27</v>
      </c>
      <c r="P45" s="74">
        <v>3.7037037037037035E-2</v>
      </c>
      <c r="Q45" s="87"/>
      <c r="S45" s="2">
        <f t="shared" si="5"/>
        <v>7.407407407407407E-2</v>
      </c>
      <c r="T45" s="87"/>
      <c r="V45" s="2">
        <f t="shared" si="7"/>
        <v>0.1111111111111111</v>
      </c>
      <c r="W45" s="87"/>
      <c r="Y45" s="2">
        <f t="shared" si="8"/>
        <v>0.14814814814814814</v>
      </c>
      <c r="Z45" s="87"/>
      <c r="AB45" s="2">
        <f t="shared" si="9"/>
        <v>0.18518518518518517</v>
      </c>
      <c r="AC45" s="87"/>
    </row>
    <row r="46" spans="1:29" x14ac:dyDescent="0.2">
      <c r="A46" s="35" t="s">
        <v>45</v>
      </c>
      <c r="B46" s="3" t="s">
        <v>61</v>
      </c>
      <c r="C46" s="2">
        <v>1210</v>
      </c>
      <c r="D46" s="9">
        <v>1244.5072698484589</v>
      </c>
      <c r="E46" s="17"/>
      <c r="F46" s="17"/>
      <c r="G46" s="22"/>
      <c r="H46" s="12"/>
      <c r="J46" s="60" t="s">
        <v>86</v>
      </c>
      <c r="N46" s="63"/>
      <c r="O46" s="2">
        <v>28</v>
      </c>
      <c r="P46" s="74">
        <v>3.5714285714285712E-2</v>
      </c>
      <c r="Q46" s="87"/>
      <c r="S46" s="2">
        <f t="shared" si="5"/>
        <v>7.1428571428571425E-2</v>
      </c>
      <c r="T46" s="87"/>
      <c r="V46" s="2">
        <f t="shared" si="7"/>
        <v>0.10714285714285714</v>
      </c>
      <c r="W46" s="87"/>
      <c r="Y46" s="2">
        <f t="shared" si="8"/>
        <v>0.14285714285714285</v>
      </c>
      <c r="Z46" s="87"/>
      <c r="AB46" s="2">
        <f t="shared" si="9"/>
        <v>0.17857142857142855</v>
      </c>
      <c r="AC46" s="87"/>
    </row>
    <row r="47" spans="1:29" x14ac:dyDescent="0.2">
      <c r="A47" s="35" t="s">
        <v>46</v>
      </c>
      <c r="B47" s="3"/>
      <c r="C47" s="2">
        <v>1237.5</v>
      </c>
      <c r="D47" s="9"/>
      <c r="E47" s="17"/>
      <c r="F47" s="17"/>
      <c r="G47" s="22"/>
      <c r="H47" s="12"/>
      <c r="N47" s="63"/>
      <c r="O47" s="2">
        <v>29</v>
      </c>
      <c r="P47" s="74">
        <v>3.4482758620689655E-2</v>
      </c>
      <c r="Q47" s="87"/>
      <c r="S47" s="2">
        <f t="shared" si="5"/>
        <v>6.8965517241379309E-2</v>
      </c>
      <c r="T47" s="87"/>
      <c r="V47" s="2">
        <f t="shared" si="7"/>
        <v>0.10344827586206896</v>
      </c>
      <c r="W47" s="87"/>
      <c r="Y47" s="2">
        <f t="shared" si="8"/>
        <v>0.13793103448275862</v>
      </c>
      <c r="Z47" s="87"/>
      <c r="AB47" s="2">
        <f t="shared" si="9"/>
        <v>0.17241379310344829</v>
      </c>
      <c r="AC47" s="87"/>
    </row>
    <row r="48" spans="1:29" x14ac:dyDescent="0.2">
      <c r="A48" s="35" t="s">
        <v>47</v>
      </c>
      <c r="B48" s="3"/>
      <c r="C48" s="2">
        <v>1265</v>
      </c>
      <c r="D48" s="9"/>
      <c r="E48" s="17"/>
      <c r="F48" s="17"/>
      <c r="G48" s="22"/>
      <c r="H48" s="12"/>
      <c r="N48" s="63"/>
      <c r="O48" s="2">
        <v>30</v>
      </c>
      <c r="P48" s="74">
        <v>3.3333333333333333E-2</v>
      </c>
      <c r="Q48" s="87"/>
      <c r="S48" s="2">
        <f t="shared" si="5"/>
        <v>6.6666666666666666E-2</v>
      </c>
      <c r="T48" s="87"/>
      <c r="V48" s="2">
        <f t="shared" si="7"/>
        <v>0.1</v>
      </c>
      <c r="W48" s="87"/>
      <c r="Y48" s="2">
        <f t="shared" si="8"/>
        <v>0.13333333333333333</v>
      </c>
      <c r="Z48" s="87"/>
      <c r="AB48" s="2">
        <f t="shared" si="9"/>
        <v>0.16666666666666666</v>
      </c>
      <c r="AC48" s="87"/>
    </row>
    <row r="49" spans="1:29" x14ac:dyDescent="0.2">
      <c r="A49" s="35" t="s">
        <v>48</v>
      </c>
      <c r="B49" s="3"/>
      <c r="C49" s="2">
        <v>1292.5</v>
      </c>
      <c r="D49" s="9"/>
      <c r="E49" s="17"/>
      <c r="F49" s="17"/>
      <c r="G49" s="22"/>
      <c r="H49" s="12"/>
      <c r="N49" s="63"/>
      <c r="O49" s="2">
        <v>31</v>
      </c>
      <c r="P49" s="74">
        <v>3.2258064516129031E-2</v>
      </c>
      <c r="Q49" s="87"/>
      <c r="S49" s="2">
        <f t="shared" si="5"/>
        <v>6.4516129032258063E-2</v>
      </c>
      <c r="T49" s="87"/>
      <c r="V49" s="2">
        <f t="shared" si="7"/>
        <v>9.6774193548387094E-2</v>
      </c>
      <c r="W49" s="87"/>
      <c r="Y49" s="2">
        <f t="shared" si="8"/>
        <v>0.12903225806451613</v>
      </c>
      <c r="Z49" s="87"/>
      <c r="AB49" s="2">
        <f t="shared" si="9"/>
        <v>0.16129032258064516</v>
      </c>
      <c r="AC49" s="87"/>
    </row>
    <row r="50" spans="1:29" x14ac:dyDescent="0.2">
      <c r="A50" s="35" t="s">
        <v>49</v>
      </c>
      <c r="B50" s="3" t="s">
        <v>26</v>
      </c>
      <c r="C50" s="2">
        <v>1320</v>
      </c>
      <c r="D50" s="9">
        <v>1318.5094056354581</v>
      </c>
      <c r="E50" s="17"/>
      <c r="F50" s="17"/>
      <c r="G50" s="22"/>
      <c r="H50" s="12"/>
      <c r="J50" s="60" t="s">
        <v>77</v>
      </c>
    </row>
    <row r="51" spans="1:29" x14ac:dyDescent="0.2">
      <c r="A51" s="35" t="s">
        <v>91</v>
      </c>
      <c r="B51" s="3"/>
      <c r="C51" s="2">
        <v>1347.5</v>
      </c>
      <c r="D51" s="66"/>
      <c r="G51" s="69"/>
      <c r="H51" s="2"/>
    </row>
    <row r="52" spans="1:29" x14ac:dyDescent="0.2">
      <c r="A52" s="35" t="s">
        <v>92</v>
      </c>
      <c r="B52" s="3"/>
      <c r="C52" s="2">
        <v>1375</v>
      </c>
      <c r="D52" s="66"/>
      <c r="G52" s="69"/>
      <c r="H52" s="2"/>
    </row>
    <row r="53" spans="1:29" x14ac:dyDescent="0.2">
      <c r="A53" s="35" t="s">
        <v>93</v>
      </c>
      <c r="B53" s="3"/>
      <c r="C53" s="2">
        <v>1402.5</v>
      </c>
      <c r="D53" s="66"/>
      <c r="G53" s="69"/>
      <c r="H53" s="2"/>
    </row>
    <row r="54" spans="1:29" x14ac:dyDescent="0.2">
      <c r="A54" s="35" t="s">
        <v>94</v>
      </c>
      <c r="B54" s="3" t="s">
        <v>62</v>
      </c>
      <c r="C54" s="2">
        <v>1430</v>
      </c>
      <c r="D54" s="66">
        <v>1396.911930422759</v>
      </c>
      <c r="G54" s="69"/>
      <c r="H54" s="2"/>
      <c r="J54" s="60" t="s">
        <v>83</v>
      </c>
    </row>
    <row r="55" spans="1:29" x14ac:dyDescent="0.2">
      <c r="A55" s="35" t="s">
        <v>95</v>
      </c>
      <c r="B55" s="3"/>
      <c r="C55" s="2">
        <v>1457.5</v>
      </c>
      <c r="D55" s="66"/>
      <c r="G55" s="69"/>
      <c r="H55" s="2"/>
    </row>
    <row r="56" spans="1:29" x14ac:dyDescent="0.2">
      <c r="A56" s="35" t="s">
        <v>96</v>
      </c>
      <c r="B56" s="3" t="s">
        <v>65</v>
      </c>
      <c r="C56" s="2">
        <v>1485</v>
      </c>
      <c r="D56" s="66">
        <v>1479.9765045414874</v>
      </c>
      <c r="G56" s="69"/>
      <c r="H56" s="2"/>
      <c r="J56" s="60" t="s">
        <v>79</v>
      </c>
    </row>
    <row r="57" spans="1:29" x14ac:dyDescent="0.2">
      <c r="A57" s="35" t="s">
        <v>97</v>
      </c>
      <c r="B57" s="3"/>
      <c r="C57" s="2">
        <v>1512.5</v>
      </c>
      <c r="D57" s="66"/>
      <c r="G57" s="69"/>
      <c r="H57" s="2"/>
    </row>
    <row r="58" spans="1:29" x14ac:dyDescent="0.2">
      <c r="A58" s="35" t="s">
        <v>98</v>
      </c>
      <c r="B58" s="3" t="s">
        <v>56</v>
      </c>
      <c r="C58" s="2">
        <v>1540</v>
      </c>
      <c r="D58" s="66">
        <v>1567.9803474310381</v>
      </c>
      <c r="G58" s="69"/>
      <c r="H58" s="2"/>
      <c r="J58" s="60" t="s">
        <v>76</v>
      </c>
    </row>
    <row r="59" spans="1:29" x14ac:dyDescent="0.2">
      <c r="A59" s="35" t="s">
        <v>99</v>
      </c>
      <c r="B59" s="3"/>
      <c r="C59" s="2">
        <v>1567.5</v>
      </c>
      <c r="D59" s="66"/>
      <c r="G59" s="69"/>
      <c r="H59" s="2"/>
    </row>
    <row r="60" spans="1:29" x14ac:dyDescent="0.2">
      <c r="A60" s="35" t="s">
        <v>100</v>
      </c>
      <c r="B60" s="3"/>
      <c r="C60" s="2">
        <v>1595</v>
      </c>
      <c r="D60" s="66"/>
      <c r="G60" s="69"/>
      <c r="H60" s="2"/>
    </row>
    <row r="61" spans="1:29" x14ac:dyDescent="0.2">
      <c r="A61" s="35" t="s">
        <v>101</v>
      </c>
      <c r="B61" s="3"/>
      <c r="C61" s="2">
        <v>1622.5</v>
      </c>
      <c r="D61" s="66"/>
      <c r="G61" s="69"/>
      <c r="H61" s="2"/>
    </row>
    <row r="62" spans="1:29" x14ac:dyDescent="0.2">
      <c r="A62" s="35" t="s">
        <v>102</v>
      </c>
      <c r="B62" s="3" t="s">
        <v>59</v>
      </c>
      <c r="C62" s="2">
        <v>1650</v>
      </c>
      <c r="D62" s="66">
        <v>1661.2171628303302</v>
      </c>
      <c r="G62" s="69"/>
      <c r="H62" s="2"/>
      <c r="J62" s="60" t="s">
        <v>80</v>
      </c>
    </row>
    <row r="63" spans="1:29" x14ac:dyDescent="0.2">
      <c r="A63" s="35" t="s">
        <v>103</v>
      </c>
      <c r="B63" s="3"/>
      <c r="C63" s="2">
        <v>1677.5</v>
      </c>
      <c r="D63" s="66"/>
      <c r="G63" s="69"/>
      <c r="H63" s="2"/>
    </row>
    <row r="64" spans="1:29" x14ac:dyDescent="0.2">
      <c r="A64" s="35" t="s">
        <v>104</v>
      </c>
      <c r="B64" s="3"/>
      <c r="C64" s="2">
        <v>1705</v>
      </c>
      <c r="D64" s="66"/>
      <c r="G64" s="69"/>
      <c r="H64" s="2"/>
    </row>
    <row r="65" spans="1:11" ht="20.25" thickBot="1" x14ac:dyDescent="0.25">
      <c r="A65" s="36" t="s">
        <v>105</v>
      </c>
      <c r="B65" s="27"/>
      <c r="C65" s="5">
        <v>1732.5</v>
      </c>
      <c r="D65" s="67"/>
      <c r="E65" s="19"/>
      <c r="F65" s="19"/>
      <c r="G65" s="23"/>
      <c r="H65" s="5"/>
      <c r="I65" s="25"/>
      <c r="J65" s="48"/>
      <c r="K65" s="25" t="s">
        <v>55</v>
      </c>
    </row>
    <row r="66" spans="1:11" x14ac:dyDescent="0.2">
      <c r="C66" s="4">
        <v>1760</v>
      </c>
      <c r="D66" s="68"/>
      <c r="E66" s="20"/>
      <c r="F66" s="20"/>
    </row>
    <row r="67" spans="1:11" x14ac:dyDescent="0.2">
      <c r="C67" s="2">
        <v>1787.5</v>
      </c>
      <c r="D67" s="68"/>
    </row>
    <row r="68" spans="1:11" x14ac:dyDescent="0.2">
      <c r="C68" s="2">
        <v>1815</v>
      </c>
      <c r="D68" s="68"/>
    </row>
    <row r="69" spans="1:11" x14ac:dyDescent="0.2">
      <c r="C69" s="2">
        <v>1842.5</v>
      </c>
      <c r="D69" s="68"/>
    </row>
    <row r="70" spans="1:11" x14ac:dyDescent="0.2">
      <c r="C70" s="2">
        <v>1870</v>
      </c>
      <c r="D70" s="68"/>
    </row>
    <row r="71" spans="1:11" x14ac:dyDescent="0.2">
      <c r="C71" s="2">
        <v>1897.5</v>
      </c>
      <c r="D71" s="68"/>
    </row>
    <row r="72" spans="1:11" x14ac:dyDescent="0.2">
      <c r="C72" s="2">
        <v>1925</v>
      </c>
      <c r="D72" s="68"/>
    </row>
    <row r="73" spans="1:11" x14ac:dyDescent="0.2">
      <c r="C73" s="2">
        <v>1952.5</v>
      </c>
      <c r="D73" s="68"/>
    </row>
    <row r="74" spans="1:11" x14ac:dyDescent="0.2">
      <c r="C74" s="2">
        <v>1980</v>
      </c>
      <c r="D74" s="68"/>
    </row>
  </sheetData>
  <mergeCells count="5">
    <mergeCell ref="AC19:AC49"/>
    <mergeCell ref="Q19:Q49"/>
    <mergeCell ref="T19:T49"/>
    <mergeCell ref="W19:W49"/>
    <mergeCell ref="Z19:Z49"/>
  </mergeCells>
  <phoneticPr fontId="1" type="noConversion"/>
  <pageMargins left="0.75" right="0.75" top="1" bottom="1" header="0.5" footer="0.5"/>
  <pageSetup paperSize="8" scale="7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Technip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lferrajoli</dc:creator>
  <cp:lastModifiedBy>Utente Windows</cp:lastModifiedBy>
  <cp:lastPrinted>2010-10-29T13:17:40Z</cp:lastPrinted>
  <dcterms:created xsi:type="dcterms:W3CDTF">2010-10-28T14:21:08Z</dcterms:created>
  <dcterms:modified xsi:type="dcterms:W3CDTF">2020-07-21T13:22:43Z</dcterms:modified>
</cp:coreProperties>
</file>